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comments5.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AYUN. SALTABARRANCA\Documents\DOCUMENTOS 2025\01 PROYECTO DE LEY 2026\"/>
    </mc:Choice>
  </mc:AlternateContent>
  <xr:revisionPtr revIDLastSave="0" documentId="13_ncr:1_{87F6320B-E78F-4648-A5EB-C54A931F6A37}" xr6:coauthVersionLast="47" xr6:coauthVersionMax="47" xr10:uidLastSave="{00000000-0000-0000-0000-000000000000}"/>
  <bookViews>
    <workbookView xWindow="28680" yWindow="-120" windowWidth="21840" windowHeight="13020" tabRatio="692" firstSheet="2" activeTab="6" xr2:uid="{00000000-000D-0000-FFFF-FFFF00000000}"/>
  </bookViews>
  <sheets>
    <sheet name="Consideraciones" sheetId="14" r:id="rId1"/>
    <sheet name="Listado de Formatos" sheetId="15" r:id="rId2"/>
    <sheet name="I01" sheetId="2" r:id="rId3"/>
    <sheet name="I02" sheetId="5" r:id="rId4"/>
    <sheet name="I03" sheetId="8" r:id="rId5"/>
    <sheet name="I04" sheetId="3" r:id="rId6"/>
    <sheet name="I05" sheetId="13" r:id="rId7"/>
    <sheet name="I06.1+200 MIL HAB  LDF" sheetId="9" state="hidden" r:id="rId8"/>
    <sheet name="I06.2-200 MIL HAB LDF" sheetId="10" r:id="rId9"/>
    <sheet name="I07.1+200 MIL HAB LDF" sheetId="11" state="hidden" r:id="rId10"/>
    <sheet name="I07.2-200 MIL HAB LDF" sheetId="12" state="hidden" r:id="rId11"/>
  </sheets>
  <definedNames>
    <definedName name="_xlnm._FilterDatabase" localSheetId="6" hidden="1">'I05'!$B$13:$W$792</definedName>
    <definedName name="_xlnm.Print_Area" localSheetId="0">Consideraciones!$A$1:$D$22</definedName>
    <definedName name="_xlnm.Print_Area" localSheetId="2">'I01'!$A$1:$G$215</definedName>
    <definedName name="_xlnm.Print_Area" localSheetId="3">'I02'!$A$1:$E$88</definedName>
    <definedName name="_xlnm.Print_Area" localSheetId="4">'I03'!$A$1:$T$193</definedName>
    <definedName name="_xlnm.Print_Area" localSheetId="5">'I04'!$A$1:$E$43</definedName>
    <definedName name="_xlnm.Print_Area" localSheetId="6">'I05'!$A$1:$X$813</definedName>
    <definedName name="_xlnm.Print_Titles" localSheetId="0">Consideraciones!$1:$8</definedName>
    <definedName name="_xlnm.Print_Titles" localSheetId="2">'I01'!$1:$15</definedName>
    <definedName name="_xlnm.Print_Titles" localSheetId="3">'I02'!$1:$13</definedName>
    <definedName name="_xlnm.Print_Titles" localSheetId="4">'I03'!$1:$13</definedName>
    <definedName name="_xlnm.Print_Titles" localSheetId="5">'I04'!$1:$15</definedName>
    <definedName name="_xlnm.Print_Titles" localSheetId="6">'I05'!$A:$F,'I05'!$1:$14</definedName>
    <definedName name="_xlnm.Print_Titles" localSheetId="7">'I06.1+200 MIL HAB  LDF'!$1:$15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2" i="10" l="1"/>
  <c r="D33" i="10"/>
  <c r="D34" i="10"/>
  <c r="D31" i="10"/>
  <c r="D18" i="10"/>
  <c r="D19" i="10"/>
  <c r="D20" i="10"/>
  <c r="D21" i="10"/>
  <c r="D22" i="10"/>
  <c r="D23" i="10"/>
  <c r="D24" i="10"/>
  <c r="D25" i="10"/>
  <c r="D26" i="10"/>
  <c r="D27" i="10"/>
  <c r="D28" i="10"/>
  <c r="D17" i="10"/>
  <c r="I129" i="8"/>
  <c r="S126" i="8"/>
  <c r="H111" i="8"/>
  <c r="S81" i="8"/>
  <c r="S68" i="8"/>
  <c r="S62" i="8"/>
  <c r="S61" i="8"/>
  <c r="V259" i="13" l="1"/>
  <c r="W259" i="13"/>
  <c r="M275" i="13"/>
  <c r="M274" i="13" s="1"/>
  <c r="N275" i="13"/>
  <c r="N274" i="13" s="1"/>
  <c r="O275" i="13"/>
  <c r="O274" i="13" s="1"/>
  <c r="P275" i="13"/>
  <c r="P274" i="13" s="1"/>
  <c r="Q275" i="13"/>
  <c r="Q274" i="13" s="1"/>
  <c r="R275" i="13"/>
  <c r="R274" i="13" s="1"/>
  <c r="S275" i="13"/>
  <c r="S274" i="13" s="1"/>
  <c r="T275" i="13"/>
  <c r="T274" i="13" s="1"/>
  <c r="U275" i="13"/>
  <c r="U274" i="13" s="1"/>
  <c r="V275" i="13"/>
  <c r="V274" i="13" s="1"/>
  <c r="W275" i="13"/>
  <c r="W274" i="13" s="1"/>
  <c r="M36" i="13" l="1"/>
  <c r="N36" i="13"/>
  <c r="O36" i="13"/>
  <c r="P36" i="13"/>
  <c r="Q36" i="13"/>
  <c r="R36" i="13"/>
  <c r="S36" i="13"/>
  <c r="T36" i="13"/>
  <c r="U36" i="13"/>
  <c r="V36" i="13"/>
  <c r="W36" i="13"/>
  <c r="M41" i="13"/>
  <c r="N41" i="13"/>
  <c r="O41" i="13"/>
  <c r="P41" i="13"/>
  <c r="Q41" i="13"/>
  <c r="R41" i="13"/>
  <c r="S41" i="13"/>
  <c r="T41" i="13"/>
  <c r="U41" i="13"/>
  <c r="V41" i="13"/>
  <c r="W41" i="13"/>
  <c r="M44" i="13"/>
  <c r="N44" i="13"/>
  <c r="O44" i="13"/>
  <c r="P44" i="13"/>
  <c r="Q44" i="13"/>
  <c r="R44" i="13"/>
  <c r="S44" i="13"/>
  <c r="T44" i="13"/>
  <c r="U44" i="13"/>
  <c r="V44" i="13"/>
  <c r="W44" i="13"/>
  <c r="M51" i="13"/>
  <c r="M50" i="13" s="1"/>
  <c r="N51" i="13"/>
  <c r="N50" i="13" s="1"/>
  <c r="O51" i="13"/>
  <c r="O50" i="13" s="1"/>
  <c r="P51" i="13"/>
  <c r="P50" i="13" s="1"/>
  <c r="Q51" i="13"/>
  <c r="Q50" i="13" s="1"/>
  <c r="R51" i="13"/>
  <c r="R50" i="13" s="1"/>
  <c r="S51" i="13"/>
  <c r="S50" i="13" s="1"/>
  <c r="T51" i="13"/>
  <c r="T50" i="13" s="1"/>
  <c r="U51" i="13"/>
  <c r="U50" i="13" s="1"/>
  <c r="V51" i="13"/>
  <c r="V50" i="13" s="1"/>
  <c r="W51" i="13"/>
  <c r="W50" i="13" s="1"/>
  <c r="M57" i="13"/>
  <c r="M56" i="13" s="1"/>
  <c r="N57" i="13"/>
  <c r="N56" i="13" s="1"/>
  <c r="O57" i="13"/>
  <c r="O56" i="13" s="1"/>
  <c r="P57" i="13"/>
  <c r="P56" i="13" s="1"/>
  <c r="Q57" i="13"/>
  <c r="Q56" i="13" s="1"/>
  <c r="R57" i="13"/>
  <c r="R56" i="13" s="1"/>
  <c r="S57" i="13"/>
  <c r="S56" i="13" s="1"/>
  <c r="T57" i="13"/>
  <c r="T56" i="13" s="1"/>
  <c r="U57" i="13"/>
  <c r="U56" i="13" s="1"/>
  <c r="V57" i="13"/>
  <c r="V56" i="13" s="1"/>
  <c r="W57" i="13"/>
  <c r="W56" i="13" s="1"/>
  <c r="M66" i="13"/>
  <c r="M65" i="13" s="1"/>
  <c r="N66" i="13"/>
  <c r="N65" i="13" s="1"/>
  <c r="O66" i="13"/>
  <c r="O65" i="13" s="1"/>
  <c r="P66" i="13"/>
  <c r="P65" i="13" s="1"/>
  <c r="Q66" i="13"/>
  <c r="Q65" i="13" s="1"/>
  <c r="R66" i="13"/>
  <c r="R65" i="13" s="1"/>
  <c r="S66" i="13"/>
  <c r="S65" i="13" s="1"/>
  <c r="T66" i="13"/>
  <c r="T65" i="13" s="1"/>
  <c r="U66" i="13"/>
  <c r="U65" i="13" s="1"/>
  <c r="V66" i="13"/>
  <c r="V65" i="13" s="1"/>
  <c r="W66" i="13"/>
  <c r="W65" i="13" s="1"/>
  <c r="M71" i="13"/>
  <c r="N71" i="13"/>
  <c r="O71" i="13"/>
  <c r="P71" i="13"/>
  <c r="Q71" i="13"/>
  <c r="R71" i="13"/>
  <c r="S71" i="13"/>
  <c r="T71" i="13"/>
  <c r="U71" i="13"/>
  <c r="V71" i="13"/>
  <c r="W71" i="13"/>
  <c r="M79" i="13"/>
  <c r="N79" i="13"/>
  <c r="N78" i="13" s="1"/>
  <c r="N77" i="13" s="1"/>
  <c r="O79" i="13"/>
  <c r="P79" i="13"/>
  <c r="Q79" i="13"/>
  <c r="R79" i="13"/>
  <c r="S79" i="13"/>
  <c r="T79" i="13"/>
  <c r="U79" i="13"/>
  <c r="V79" i="13"/>
  <c r="V78" i="13" s="1"/>
  <c r="W79" i="13"/>
  <c r="M89" i="13"/>
  <c r="N89" i="13"/>
  <c r="O89" i="13"/>
  <c r="P89" i="13"/>
  <c r="Q89" i="13"/>
  <c r="R89" i="13"/>
  <c r="S89" i="13"/>
  <c r="T89" i="13"/>
  <c r="U89" i="13"/>
  <c r="V89" i="13"/>
  <c r="W89" i="13"/>
  <c r="M95" i="13"/>
  <c r="M94" i="13" s="1"/>
  <c r="N95" i="13"/>
  <c r="N94" i="13" s="1"/>
  <c r="O95" i="13"/>
  <c r="O94" i="13" s="1"/>
  <c r="P95" i="13"/>
  <c r="P94" i="13" s="1"/>
  <c r="Q95" i="13"/>
  <c r="Q94" i="13" s="1"/>
  <c r="R95" i="13"/>
  <c r="R94" i="13" s="1"/>
  <c r="S95" i="13"/>
  <c r="S94" i="13" s="1"/>
  <c r="T95" i="13"/>
  <c r="T94" i="13" s="1"/>
  <c r="U95" i="13"/>
  <c r="U94" i="13" s="1"/>
  <c r="V95" i="13"/>
  <c r="V94" i="13" s="1"/>
  <c r="W95" i="13"/>
  <c r="W94" i="13" s="1"/>
  <c r="M100" i="13"/>
  <c r="M99" i="13" s="1"/>
  <c r="N100" i="13"/>
  <c r="N99" i="13" s="1"/>
  <c r="O100" i="13"/>
  <c r="O99" i="13" s="1"/>
  <c r="P100" i="13"/>
  <c r="P99" i="13" s="1"/>
  <c r="Q100" i="13"/>
  <c r="Q99" i="13" s="1"/>
  <c r="R100" i="13"/>
  <c r="R99" i="13" s="1"/>
  <c r="S100" i="13"/>
  <c r="S99" i="13" s="1"/>
  <c r="T100" i="13"/>
  <c r="T99" i="13" s="1"/>
  <c r="U100" i="13"/>
  <c r="U99" i="13" s="1"/>
  <c r="V100" i="13"/>
  <c r="V99" i="13" s="1"/>
  <c r="W100" i="13"/>
  <c r="W99" i="13" s="1"/>
  <c r="M108" i="13"/>
  <c r="N108" i="13"/>
  <c r="O108" i="13"/>
  <c r="P108" i="13"/>
  <c r="Q108" i="13"/>
  <c r="R108" i="13"/>
  <c r="S108" i="13"/>
  <c r="T108" i="13"/>
  <c r="U108" i="13"/>
  <c r="V108" i="13"/>
  <c r="W108" i="13"/>
  <c r="M123" i="13"/>
  <c r="N123" i="13"/>
  <c r="O123" i="13"/>
  <c r="P123" i="13"/>
  <c r="Q123" i="13"/>
  <c r="R123" i="13"/>
  <c r="S123" i="13"/>
  <c r="T123" i="13"/>
  <c r="U123" i="13"/>
  <c r="V123" i="13"/>
  <c r="W123" i="13"/>
  <c r="M129" i="13"/>
  <c r="N129" i="13"/>
  <c r="O129" i="13"/>
  <c r="P129" i="13"/>
  <c r="Q129" i="13"/>
  <c r="R129" i="13"/>
  <c r="S129" i="13"/>
  <c r="T129" i="13"/>
  <c r="U129" i="13"/>
  <c r="V129" i="13"/>
  <c r="W129" i="13"/>
  <c r="M132" i="13"/>
  <c r="N132" i="13"/>
  <c r="O132" i="13"/>
  <c r="P132" i="13"/>
  <c r="Q132" i="13"/>
  <c r="R132" i="13"/>
  <c r="S132" i="13"/>
  <c r="T132" i="13"/>
  <c r="U132" i="13"/>
  <c r="V132" i="13"/>
  <c r="W132" i="13"/>
  <c r="M138" i="13"/>
  <c r="N138" i="13"/>
  <c r="O138" i="13"/>
  <c r="P138" i="13"/>
  <c r="Q138" i="13"/>
  <c r="R138" i="13"/>
  <c r="S138" i="13"/>
  <c r="T138" i="13"/>
  <c r="U138" i="13"/>
  <c r="V138" i="13"/>
  <c r="W138" i="13"/>
  <c r="M142" i="13"/>
  <c r="N142" i="13"/>
  <c r="O142" i="13"/>
  <c r="P142" i="13"/>
  <c r="Q142" i="13"/>
  <c r="R142" i="13"/>
  <c r="S142" i="13"/>
  <c r="T142" i="13"/>
  <c r="U142" i="13"/>
  <c r="V142" i="13"/>
  <c r="W142" i="13"/>
  <c r="M148" i="13"/>
  <c r="N148" i="13"/>
  <c r="O148" i="13"/>
  <c r="P148" i="13"/>
  <c r="Q148" i="13"/>
  <c r="R148" i="13"/>
  <c r="S148" i="13"/>
  <c r="T148" i="13"/>
  <c r="U148" i="13"/>
  <c r="V148" i="13"/>
  <c r="W148" i="13"/>
  <c r="M171" i="13"/>
  <c r="N171" i="13"/>
  <c r="O171" i="13"/>
  <c r="P171" i="13"/>
  <c r="Q171" i="13"/>
  <c r="R171" i="13"/>
  <c r="S171" i="13"/>
  <c r="T171" i="13"/>
  <c r="U171" i="13"/>
  <c r="V171" i="13"/>
  <c r="W171" i="13"/>
  <c r="M186" i="13"/>
  <c r="N186" i="13"/>
  <c r="O186" i="13"/>
  <c r="P186" i="13"/>
  <c r="Q186" i="13"/>
  <c r="R186" i="13"/>
  <c r="S186" i="13"/>
  <c r="T186" i="13"/>
  <c r="U186" i="13"/>
  <c r="V186" i="13"/>
  <c r="W186" i="13"/>
  <c r="M191" i="13"/>
  <c r="N191" i="13"/>
  <c r="O191" i="13"/>
  <c r="P191" i="13"/>
  <c r="Q191" i="13"/>
  <c r="R191" i="13"/>
  <c r="S191" i="13"/>
  <c r="T191" i="13"/>
  <c r="U191" i="13"/>
  <c r="V191" i="13"/>
  <c r="W191" i="13"/>
  <c r="M201" i="13"/>
  <c r="N201" i="13"/>
  <c r="O201" i="13"/>
  <c r="P201" i="13"/>
  <c r="Q201" i="13"/>
  <c r="R201" i="13"/>
  <c r="S201" i="13"/>
  <c r="T201" i="13"/>
  <c r="U201" i="13"/>
  <c r="V201" i="13"/>
  <c r="W201" i="13"/>
  <c r="M205" i="13"/>
  <c r="N205" i="13"/>
  <c r="O205" i="13"/>
  <c r="P205" i="13"/>
  <c r="Q205" i="13"/>
  <c r="R205" i="13"/>
  <c r="S205" i="13"/>
  <c r="T205" i="13"/>
  <c r="U205" i="13"/>
  <c r="V205" i="13"/>
  <c r="W205" i="13"/>
  <c r="M207" i="13"/>
  <c r="N207" i="13"/>
  <c r="O207" i="13"/>
  <c r="P207" i="13"/>
  <c r="Q207" i="13"/>
  <c r="R207" i="13"/>
  <c r="S207" i="13"/>
  <c r="T207" i="13"/>
  <c r="U207" i="13"/>
  <c r="V207" i="13"/>
  <c r="W207" i="13"/>
  <c r="M209" i="13"/>
  <c r="N209" i="13"/>
  <c r="O209" i="13"/>
  <c r="P209" i="13"/>
  <c r="Q209" i="13"/>
  <c r="R209" i="13"/>
  <c r="S209" i="13"/>
  <c r="T209" i="13"/>
  <c r="U209" i="13"/>
  <c r="V209" i="13"/>
  <c r="W209" i="13"/>
  <c r="M217" i="13"/>
  <c r="N217" i="13"/>
  <c r="O217" i="13"/>
  <c r="P217" i="13"/>
  <c r="Q217" i="13"/>
  <c r="R217" i="13"/>
  <c r="S217" i="13"/>
  <c r="T217" i="13"/>
  <c r="U217" i="13"/>
  <c r="V217" i="13"/>
  <c r="W217" i="13"/>
  <c r="M232" i="13"/>
  <c r="N232" i="13"/>
  <c r="O232" i="13"/>
  <c r="P232" i="13"/>
  <c r="Q232" i="13"/>
  <c r="R232" i="13"/>
  <c r="S232" i="13"/>
  <c r="T232" i="13"/>
  <c r="U232" i="13"/>
  <c r="V232" i="13"/>
  <c r="W232" i="13"/>
  <c r="M237" i="13"/>
  <c r="N237" i="13"/>
  <c r="O237" i="13"/>
  <c r="P237" i="13"/>
  <c r="Q237" i="13"/>
  <c r="R237" i="13"/>
  <c r="S237" i="13"/>
  <c r="T237" i="13"/>
  <c r="U237" i="13"/>
  <c r="V237" i="13"/>
  <c r="W237" i="13"/>
  <c r="M250" i="13"/>
  <c r="N250" i="13"/>
  <c r="O250" i="13"/>
  <c r="P250" i="13"/>
  <c r="Q250" i="13"/>
  <c r="R250" i="13"/>
  <c r="S250" i="13"/>
  <c r="T250" i="13"/>
  <c r="U250" i="13"/>
  <c r="V250" i="13"/>
  <c r="W250" i="13"/>
  <c r="M255" i="13"/>
  <c r="N255" i="13"/>
  <c r="O255" i="13"/>
  <c r="P255" i="13"/>
  <c r="Q255" i="13"/>
  <c r="R255" i="13"/>
  <c r="S255" i="13"/>
  <c r="T255" i="13"/>
  <c r="U255" i="13"/>
  <c r="V255" i="13"/>
  <c r="W255" i="13"/>
  <c r="M259" i="13"/>
  <c r="N259" i="13"/>
  <c r="O259" i="13"/>
  <c r="P259" i="13"/>
  <c r="Q259" i="13"/>
  <c r="R259" i="13"/>
  <c r="S259" i="13"/>
  <c r="T259" i="13"/>
  <c r="U259" i="13"/>
  <c r="M264" i="13"/>
  <c r="N264" i="13"/>
  <c r="O264" i="13"/>
  <c r="P264" i="13"/>
  <c r="Q264" i="13"/>
  <c r="R264" i="13"/>
  <c r="S264" i="13"/>
  <c r="T264" i="13"/>
  <c r="U264" i="13"/>
  <c r="V264" i="13"/>
  <c r="W264" i="13"/>
  <c r="M266" i="13"/>
  <c r="N266" i="13"/>
  <c r="O266" i="13"/>
  <c r="P266" i="13"/>
  <c r="Q266" i="13"/>
  <c r="R266" i="13"/>
  <c r="S266" i="13"/>
  <c r="T266" i="13"/>
  <c r="U266" i="13"/>
  <c r="V266" i="13"/>
  <c r="W266" i="13"/>
  <c r="M285" i="13"/>
  <c r="N285" i="13"/>
  <c r="O285" i="13"/>
  <c r="P285" i="13"/>
  <c r="Q285" i="13"/>
  <c r="R285" i="13"/>
  <c r="S285" i="13"/>
  <c r="T285" i="13"/>
  <c r="U285" i="13"/>
  <c r="V285" i="13"/>
  <c r="W285" i="13"/>
  <c r="M289" i="13"/>
  <c r="N289" i="13"/>
  <c r="O289" i="13"/>
  <c r="P289" i="13"/>
  <c r="Q289" i="13"/>
  <c r="R289" i="13"/>
  <c r="S289" i="13"/>
  <c r="T289" i="13"/>
  <c r="U289" i="13"/>
  <c r="V289" i="13"/>
  <c r="W289" i="13"/>
  <c r="M292" i="13"/>
  <c r="N292" i="13"/>
  <c r="O292" i="13"/>
  <c r="P292" i="13"/>
  <c r="Q292" i="13"/>
  <c r="R292" i="13"/>
  <c r="S292" i="13"/>
  <c r="T292" i="13"/>
  <c r="U292" i="13"/>
  <c r="V292" i="13"/>
  <c r="W292" i="13"/>
  <c r="M296" i="13"/>
  <c r="N296" i="13"/>
  <c r="O296" i="13"/>
  <c r="P296" i="13"/>
  <c r="Q296" i="13"/>
  <c r="R296" i="13"/>
  <c r="S296" i="13"/>
  <c r="T296" i="13"/>
  <c r="U296" i="13"/>
  <c r="V296" i="13"/>
  <c r="W296" i="13"/>
  <c r="M304" i="13"/>
  <c r="N304" i="13"/>
  <c r="O304" i="13"/>
  <c r="P304" i="13"/>
  <c r="Q304" i="13"/>
  <c r="R304" i="13"/>
  <c r="S304" i="13"/>
  <c r="T304" i="13"/>
  <c r="U304" i="13"/>
  <c r="V304" i="13"/>
  <c r="W304" i="13"/>
  <c r="M306" i="13"/>
  <c r="N306" i="13"/>
  <c r="O306" i="13"/>
  <c r="P306" i="13"/>
  <c r="Q306" i="13"/>
  <c r="R306" i="13"/>
  <c r="S306" i="13"/>
  <c r="T306" i="13"/>
  <c r="U306" i="13"/>
  <c r="V306" i="13"/>
  <c r="W306" i="13"/>
  <c r="M308" i="13"/>
  <c r="N308" i="13"/>
  <c r="O308" i="13"/>
  <c r="P308" i="13"/>
  <c r="Q308" i="13"/>
  <c r="R308" i="13"/>
  <c r="S308" i="13"/>
  <c r="T308" i="13"/>
  <c r="U308" i="13"/>
  <c r="V308" i="13"/>
  <c r="W308" i="13"/>
  <c r="M310" i="13"/>
  <c r="N310" i="13"/>
  <c r="O310" i="13"/>
  <c r="P310" i="13"/>
  <c r="Q310" i="13"/>
  <c r="R310" i="13"/>
  <c r="S310" i="13"/>
  <c r="T310" i="13"/>
  <c r="U310" i="13"/>
  <c r="V310" i="13"/>
  <c r="W310" i="13"/>
  <c r="M313" i="13"/>
  <c r="N313" i="13"/>
  <c r="O313" i="13"/>
  <c r="P313" i="13"/>
  <c r="Q313" i="13"/>
  <c r="R313" i="13"/>
  <c r="S313" i="13"/>
  <c r="T313" i="13"/>
  <c r="U313" i="13"/>
  <c r="V313" i="13"/>
  <c r="W313" i="13"/>
  <c r="M315" i="13"/>
  <c r="N315" i="13"/>
  <c r="O315" i="13"/>
  <c r="P315" i="13"/>
  <c r="Q315" i="13"/>
  <c r="R315" i="13"/>
  <c r="S315" i="13"/>
  <c r="T315" i="13"/>
  <c r="U315" i="13"/>
  <c r="V315" i="13"/>
  <c r="W315" i="13"/>
  <c r="M317" i="13"/>
  <c r="N317" i="13"/>
  <c r="O317" i="13"/>
  <c r="P317" i="13"/>
  <c r="Q317" i="13"/>
  <c r="R317" i="13"/>
  <c r="S317" i="13"/>
  <c r="T317" i="13"/>
  <c r="U317" i="13"/>
  <c r="V317" i="13"/>
  <c r="W317" i="13"/>
  <c r="M319" i="13"/>
  <c r="N319" i="13"/>
  <c r="O319" i="13"/>
  <c r="P319" i="13"/>
  <c r="Q319" i="13"/>
  <c r="R319" i="13"/>
  <c r="S319" i="13"/>
  <c r="T319" i="13"/>
  <c r="U319" i="13"/>
  <c r="V319" i="13"/>
  <c r="W319" i="13"/>
  <c r="M324" i="13"/>
  <c r="N324" i="13"/>
  <c r="O324" i="13"/>
  <c r="P324" i="13"/>
  <c r="Q324" i="13"/>
  <c r="R324" i="13"/>
  <c r="S324" i="13"/>
  <c r="T324" i="13"/>
  <c r="U324" i="13"/>
  <c r="V324" i="13"/>
  <c r="W324" i="13"/>
  <c r="M326" i="13"/>
  <c r="N326" i="13"/>
  <c r="O326" i="13"/>
  <c r="P326" i="13"/>
  <c r="Q326" i="13"/>
  <c r="R326" i="13"/>
  <c r="S326" i="13"/>
  <c r="T326" i="13"/>
  <c r="U326" i="13"/>
  <c r="V326" i="13"/>
  <c r="W326" i="13"/>
  <c r="M329" i="13"/>
  <c r="N329" i="13"/>
  <c r="O329" i="13"/>
  <c r="P329" i="13"/>
  <c r="Q329" i="13"/>
  <c r="R329" i="13"/>
  <c r="S329" i="13"/>
  <c r="T329" i="13"/>
  <c r="U329" i="13"/>
  <c r="V329" i="13"/>
  <c r="W329" i="13"/>
  <c r="M334" i="13"/>
  <c r="N334" i="13"/>
  <c r="O334" i="13"/>
  <c r="P334" i="13"/>
  <c r="Q334" i="13"/>
  <c r="R334" i="13"/>
  <c r="S334" i="13"/>
  <c r="T334" i="13"/>
  <c r="U334" i="13"/>
  <c r="V334" i="13"/>
  <c r="W334" i="13"/>
  <c r="M338" i="13"/>
  <c r="N338" i="13"/>
  <c r="O338" i="13"/>
  <c r="P338" i="13"/>
  <c r="Q338" i="13"/>
  <c r="R338" i="13"/>
  <c r="S338" i="13"/>
  <c r="T338" i="13"/>
  <c r="U338" i="13"/>
  <c r="V338" i="13"/>
  <c r="W338" i="13"/>
  <c r="M342" i="13"/>
  <c r="N342" i="13"/>
  <c r="O342" i="13"/>
  <c r="P342" i="13"/>
  <c r="Q342" i="13"/>
  <c r="R342" i="13"/>
  <c r="S342" i="13"/>
  <c r="T342" i="13"/>
  <c r="U342" i="13"/>
  <c r="V342" i="13"/>
  <c r="W342" i="13"/>
  <c r="M344" i="13"/>
  <c r="N344" i="13"/>
  <c r="O344" i="13"/>
  <c r="P344" i="13"/>
  <c r="Q344" i="13"/>
  <c r="R344" i="13"/>
  <c r="S344" i="13"/>
  <c r="T344" i="13"/>
  <c r="U344" i="13"/>
  <c r="V344" i="13"/>
  <c r="W344" i="13"/>
  <c r="M348" i="13"/>
  <c r="N348" i="13"/>
  <c r="O348" i="13"/>
  <c r="P348" i="13"/>
  <c r="Q348" i="13"/>
  <c r="R348" i="13"/>
  <c r="S348" i="13"/>
  <c r="T348" i="13"/>
  <c r="U348" i="13"/>
  <c r="V348" i="13"/>
  <c r="W348" i="13"/>
  <c r="M351" i="13"/>
  <c r="M350" i="13" s="1"/>
  <c r="N351" i="13"/>
  <c r="N350" i="13" s="1"/>
  <c r="O351" i="13"/>
  <c r="O350" i="13" s="1"/>
  <c r="P351" i="13"/>
  <c r="P350" i="13" s="1"/>
  <c r="Q351" i="13"/>
  <c r="Q350" i="13" s="1"/>
  <c r="R351" i="13"/>
  <c r="R350" i="13" s="1"/>
  <c r="S351" i="13"/>
  <c r="S350" i="13" s="1"/>
  <c r="T351" i="13"/>
  <c r="T350" i="13" s="1"/>
  <c r="U351" i="13"/>
  <c r="U350" i="13" s="1"/>
  <c r="V351" i="13"/>
  <c r="V350" i="13" s="1"/>
  <c r="W351" i="13"/>
  <c r="W350" i="13" s="1"/>
  <c r="M354" i="13"/>
  <c r="N354" i="13"/>
  <c r="O354" i="13"/>
  <c r="P354" i="13"/>
  <c r="Q354" i="13"/>
  <c r="R354" i="13"/>
  <c r="S354" i="13"/>
  <c r="T354" i="13"/>
  <c r="U354" i="13"/>
  <c r="V354" i="13"/>
  <c r="W354" i="13"/>
  <c r="M356" i="13"/>
  <c r="N356" i="13"/>
  <c r="O356" i="13"/>
  <c r="P356" i="13"/>
  <c r="Q356" i="13"/>
  <c r="R356" i="13"/>
  <c r="S356" i="13"/>
  <c r="T356" i="13"/>
  <c r="U356" i="13"/>
  <c r="V356" i="13"/>
  <c r="W356" i="13"/>
  <c r="M359" i="13"/>
  <c r="N359" i="13"/>
  <c r="O359" i="13"/>
  <c r="P359" i="13"/>
  <c r="Q359" i="13"/>
  <c r="R359" i="13"/>
  <c r="S359" i="13"/>
  <c r="T359" i="13"/>
  <c r="U359" i="13"/>
  <c r="V359" i="13"/>
  <c r="W359" i="13"/>
  <c r="M361" i="13"/>
  <c r="N361" i="13"/>
  <c r="O361" i="13"/>
  <c r="P361" i="13"/>
  <c r="Q361" i="13"/>
  <c r="R361" i="13"/>
  <c r="S361" i="13"/>
  <c r="T361" i="13"/>
  <c r="U361" i="13"/>
  <c r="V361" i="13"/>
  <c r="W361" i="13"/>
  <c r="M363" i="13"/>
  <c r="N363" i="13"/>
  <c r="O363" i="13"/>
  <c r="P363" i="13"/>
  <c r="Q363" i="13"/>
  <c r="R363" i="13"/>
  <c r="S363" i="13"/>
  <c r="T363" i="13"/>
  <c r="U363" i="13"/>
  <c r="V363" i="13"/>
  <c r="W363" i="13"/>
  <c r="M365" i="13"/>
  <c r="N365" i="13"/>
  <c r="O365" i="13"/>
  <c r="P365" i="13"/>
  <c r="Q365" i="13"/>
  <c r="R365" i="13"/>
  <c r="S365" i="13"/>
  <c r="T365" i="13"/>
  <c r="U365" i="13"/>
  <c r="V365" i="13"/>
  <c r="W365" i="13"/>
  <c r="M367" i="13"/>
  <c r="N367" i="13"/>
  <c r="O367" i="13"/>
  <c r="P367" i="13"/>
  <c r="Q367" i="13"/>
  <c r="R367" i="13"/>
  <c r="S367" i="13"/>
  <c r="T367" i="13"/>
  <c r="U367" i="13"/>
  <c r="V367" i="13"/>
  <c r="W367" i="13"/>
  <c r="M371" i="13"/>
  <c r="N371" i="13"/>
  <c r="O371" i="13"/>
  <c r="P371" i="13"/>
  <c r="Q371" i="13"/>
  <c r="R371" i="13"/>
  <c r="S371" i="13"/>
  <c r="T371" i="13"/>
  <c r="U371" i="13"/>
  <c r="V371" i="13"/>
  <c r="W371" i="13"/>
  <c r="M379" i="13"/>
  <c r="N379" i="13"/>
  <c r="O379" i="13"/>
  <c r="P379" i="13"/>
  <c r="Q379" i="13"/>
  <c r="R379" i="13"/>
  <c r="S379" i="13"/>
  <c r="T379" i="13"/>
  <c r="U379" i="13"/>
  <c r="V379" i="13"/>
  <c r="W379" i="13"/>
  <c r="M381" i="13"/>
  <c r="N381" i="13"/>
  <c r="O381" i="13"/>
  <c r="P381" i="13"/>
  <c r="Q381" i="13"/>
  <c r="R381" i="13"/>
  <c r="S381" i="13"/>
  <c r="T381" i="13"/>
  <c r="U381" i="13"/>
  <c r="V381" i="13"/>
  <c r="W381" i="13"/>
  <c r="M384" i="13"/>
  <c r="N384" i="13"/>
  <c r="O384" i="13"/>
  <c r="P384" i="13"/>
  <c r="Q384" i="13"/>
  <c r="R384" i="13"/>
  <c r="S384" i="13"/>
  <c r="T384" i="13"/>
  <c r="U384" i="13"/>
  <c r="V384" i="13"/>
  <c r="W384" i="13"/>
  <c r="M386" i="13"/>
  <c r="N386" i="13"/>
  <c r="O386" i="13"/>
  <c r="P386" i="13"/>
  <c r="Q386" i="13"/>
  <c r="R386" i="13"/>
  <c r="S386" i="13"/>
  <c r="T386" i="13"/>
  <c r="U386" i="13"/>
  <c r="V386" i="13"/>
  <c r="W386" i="13"/>
  <c r="M388" i="13"/>
  <c r="N388" i="13"/>
  <c r="O388" i="13"/>
  <c r="P388" i="13"/>
  <c r="Q388" i="13"/>
  <c r="R388" i="13"/>
  <c r="S388" i="13"/>
  <c r="T388" i="13"/>
  <c r="U388" i="13"/>
  <c r="V388" i="13"/>
  <c r="W388" i="13"/>
  <c r="M390" i="13"/>
  <c r="N390" i="13"/>
  <c r="O390" i="13"/>
  <c r="P390" i="13"/>
  <c r="Q390" i="13"/>
  <c r="R390" i="13"/>
  <c r="S390" i="13"/>
  <c r="T390" i="13"/>
  <c r="U390" i="13"/>
  <c r="V390" i="13"/>
  <c r="W390" i="13"/>
  <c r="M392" i="13"/>
  <c r="N392" i="13"/>
  <c r="O392" i="13"/>
  <c r="P392" i="13"/>
  <c r="Q392" i="13"/>
  <c r="R392" i="13"/>
  <c r="S392" i="13"/>
  <c r="T392" i="13"/>
  <c r="U392" i="13"/>
  <c r="V392" i="13"/>
  <c r="W392" i="13"/>
  <c r="M394" i="13"/>
  <c r="N394" i="13"/>
  <c r="O394" i="13"/>
  <c r="P394" i="13"/>
  <c r="Q394" i="13"/>
  <c r="R394" i="13"/>
  <c r="S394" i="13"/>
  <c r="T394" i="13"/>
  <c r="U394" i="13"/>
  <c r="V394" i="13"/>
  <c r="W394" i="13"/>
  <c r="M396" i="13"/>
  <c r="N396" i="13"/>
  <c r="O396" i="13"/>
  <c r="P396" i="13"/>
  <c r="Q396" i="13"/>
  <c r="R396" i="13"/>
  <c r="S396" i="13"/>
  <c r="T396" i="13"/>
  <c r="U396" i="13"/>
  <c r="V396" i="13"/>
  <c r="W396" i="13"/>
  <c r="M398" i="13"/>
  <c r="N398" i="13"/>
  <c r="O398" i="13"/>
  <c r="P398" i="13"/>
  <c r="Q398" i="13"/>
  <c r="R398" i="13"/>
  <c r="S398" i="13"/>
  <c r="T398" i="13"/>
  <c r="U398" i="13"/>
  <c r="V398" i="13"/>
  <c r="W398" i="13"/>
  <c r="M400" i="13"/>
  <c r="N400" i="13"/>
  <c r="O400" i="13"/>
  <c r="P400" i="13"/>
  <c r="Q400" i="13"/>
  <c r="R400" i="13"/>
  <c r="S400" i="13"/>
  <c r="T400" i="13"/>
  <c r="U400" i="13"/>
  <c r="V400" i="13"/>
  <c r="W400" i="13"/>
  <c r="M404" i="13"/>
  <c r="M403" i="13" s="1"/>
  <c r="N404" i="13"/>
  <c r="N403" i="13" s="1"/>
  <c r="O404" i="13"/>
  <c r="O403" i="13" s="1"/>
  <c r="P404" i="13"/>
  <c r="P403" i="13" s="1"/>
  <c r="Q404" i="13"/>
  <c r="Q403" i="13" s="1"/>
  <c r="R404" i="13"/>
  <c r="R403" i="13" s="1"/>
  <c r="S404" i="13"/>
  <c r="S403" i="13" s="1"/>
  <c r="T404" i="13"/>
  <c r="T403" i="13" s="1"/>
  <c r="U404" i="13"/>
  <c r="U403" i="13" s="1"/>
  <c r="V404" i="13"/>
  <c r="V403" i="13" s="1"/>
  <c r="W404" i="13"/>
  <c r="W403" i="13" s="1"/>
  <c r="M407" i="13"/>
  <c r="N407" i="13"/>
  <c r="O407" i="13"/>
  <c r="P407" i="13"/>
  <c r="Q407" i="13"/>
  <c r="R407" i="13"/>
  <c r="S407" i="13"/>
  <c r="T407" i="13"/>
  <c r="U407" i="13"/>
  <c r="V407" i="13"/>
  <c r="W407" i="13"/>
  <c r="M409" i="13"/>
  <c r="N409" i="13"/>
  <c r="O409" i="13"/>
  <c r="P409" i="13"/>
  <c r="Q409" i="13"/>
  <c r="R409" i="13"/>
  <c r="S409" i="13"/>
  <c r="T409" i="13"/>
  <c r="U409" i="13"/>
  <c r="V409" i="13"/>
  <c r="W409" i="13"/>
  <c r="M411" i="13"/>
  <c r="N411" i="13"/>
  <c r="O411" i="13"/>
  <c r="P411" i="13"/>
  <c r="Q411" i="13"/>
  <c r="R411" i="13"/>
  <c r="S411" i="13"/>
  <c r="T411" i="13"/>
  <c r="U411" i="13"/>
  <c r="V411" i="13"/>
  <c r="W411" i="13"/>
  <c r="M414" i="13"/>
  <c r="N414" i="13"/>
  <c r="O414" i="13"/>
  <c r="P414" i="13"/>
  <c r="Q414" i="13"/>
  <c r="R414" i="13"/>
  <c r="S414" i="13"/>
  <c r="T414" i="13"/>
  <c r="U414" i="13"/>
  <c r="V414" i="13"/>
  <c r="W414" i="13"/>
  <c r="M416" i="13"/>
  <c r="N416" i="13"/>
  <c r="O416" i="13"/>
  <c r="P416" i="13"/>
  <c r="Q416" i="13"/>
  <c r="R416" i="13"/>
  <c r="S416" i="13"/>
  <c r="S413" i="13" s="1"/>
  <c r="T416" i="13"/>
  <c r="U416" i="13"/>
  <c r="V416" i="13"/>
  <c r="W416" i="13"/>
  <c r="M419" i="13"/>
  <c r="N419" i="13"/>
  <c r="O419" i="13"/>
  <c r="P419" i="13"/>
  <c r="P418" i="13" s="1"/>
  <c r="Q419" i="13"/>
  <c r="R419" i="13"/>
  <c r="S419" i="13"/>
  <c r="T419" i="13"/>
  <c r="U419" i="13"/>
  <c r="V419" i="13"/>
  <c r="W419" i="13"/>
  <c r="M421" i="13"/>
  <c r="N421" i="13"/>
  <c r="O421" i="13"/>
  <c r="P421" i="13"/>
  <c r="Q421" i="13"/>
  <c r="R421" i="13"/>
  <c r="S421" i="13"/>
  <c r="T421" i="13"/>
  <c r="U421" i="13"/>
  <c r="V421" i="13"/>
  <c r="W421" i="13"/>
  <c r="M424" i="13"/>
  <c r="M423" i="13" s="1"/>
  <c r="N424" i="13"/>
  <c r="N423" i="13" s="1"/>
  <c r="O424" i="13"/>
  <c r="O423" i="13" s="1"/>
  <c r="P424" i="13"/>
  <c r="P423" i="13" s="1"/>
  <c r="Q424" i="13"/>
  <c r="Q423" i="13" s="1"/>
  <c r="R424" i="13"/>
  <c r="R423" i="13" s="1"/>
  <c r="S424" i="13"/>
  <c r="S423" i="13" s="1"/>
  <c r="T424" i="13"/>
  <c r="T423" i="13" s="1"/>
  <c r="U424" i="13"/>
  <c r="U423" i="13" s="1"/>
  <c r="V424" i="13"/>
  <c r="V423" i="13" s="1"/>
  <c r="W424" i="13"/>
  <c r="W423" i="13" s="1"/>
  <c r="M426" i="13"/>
  <c r="N426" i="13"/>
  <c r="O426" i="13"/>
  <c r="P426" i="13"/>
  <c r="Q426" i="13"/>
  <c r="R426" i="13"/>
  <c r="S426" i="13"/>
  <c r="T426" i="13"/>
  <c r="U426" i="13"/>
  <c r="V426" i="13"/>
  <c r="W426" i="13"/>
  <c r="M434" i="13"/>
  <c r="M433" i="13" s="1"/>
  <c r="N434" i="13"/>
  <c r="N433" i="13" s="1"/>
  <c r="O434" i="13"/>
  <c r="O433" i="13" s="1"/>
  <c r="P434" i="13"/>
  <c r="P433" i="13" s="1"/>
  <c r="Q434" i="13"/>
  <c r="Q433" i="13" s="1"/>
  <c r="R434" i="13"/>
  <c r="R433" i="13" s="1"/>
  <c r="S434" i="13"/>
  <c r="S433" i="13" s="1"/>
  <c r="T434" i="13"/>
  <c r="T433" i="13" s="1"/>
  <c r="U434" i="13"/>
  <c r="U433" i="13" s="1"/>
  <c r="V434" i="13"/>
  <c r="V433" i="13" s="1"/>
  <c r="W434" i="13"/>
  <c r="W433" i="13" s="1"/>
  <c r="M456" i="13"/>
  <c r="N456" i="13"/>
  <c r="O456" i="13"/>
  <c r="P456" i="13"/>
  <c r="Q456" i="13"/>
  <c r="R456" i="13"/>
  <c r="S456" i="13"/>
  <c r="T456" i="13"/>
  <c r="U456" i="13"/>
  <c r="V456" i="13"/>
  <c r="W456" i="13"/>
  <c r="M458" i="13"/>
  <c r="N458" i="13"/>
  <c r="O458" i="13"/>
  <c r="P458" i="13"/>
  <c r="Q458" i="13"/>
  <c r="R458" i="13"/>
  <c r="S458" i="13"/>
  <c r="T458" i="13"/>
  <c r="U458" i="13"/>
  <c r="V458" i="13"/>
  <c r="W458" i="13"/>
  <c r="M460" i="13"/>
  <c r="N460" i="13"/>
  <c r="O460" i="13"/>
  <c r="P460" i="13"/>
  <c r="Q460" i="13"/>
  <c r="R460" i="13"/>
  <c r="S460" i="13"/>
  <c r="T460" i="13"/>
  <c r="U460" i="13"/>
  <c r="V460" i="13"/>
  <c r="W460" i="13"/>
  <c r="M462" i="13"/>
  <c r="N462" i="13"/>
  <c r="O462" i="13"/>
  <c r="P462" i="13"/>
  <c r="Q462" i="13"/>
  <c r="R462" i="13"/>
  <c r="S462" i="13"/>
  <c r="T462" i="13"/>
  <c r="U462" i="13"/>
  <c r="V462" i="13"/>
  <c r="W462" i="13"/>
  <c r="M468" i="13"/>
  <c r="M467" i="13" s="1"/>
  <c r="N468" i="13"/>
  <c r="N467" i="13" s="1"/>
  <c r="O468" i="13"/>
  <c r="O467" i="13" s="1"/>
  <c r="P468" i="13"/>
  <c r="P467" i="13" s="1"/>
  <c r="Q468" i="13"/>
  <c r="Q467" i="13" s="1"/>
  <c r="R468" i="13"/>
  <c r="R467" i="13" s="1"/>
  <c r="S468" i="13"/>
  <c r="S467" i="13" s="1"/>
  <c r="T468" i="13"/>
  <c r="T467" i="13" s="1"/>
  <c r="U468" i="13"/>
  <c r="U467" i="13" s="1"/>
  <c r="V468" i="13"/>
  <c r="V467" i="13" s="1"/>
  <c r="W468" i="13"/>
  <c r="W467" i="13" s="1"/>
  <c r="M473" i="13"/>
  <c r="N473" i="13"/>
  <c r="O473" i="13"/>
  <c r="P473" i="13"/>
  <c r="Q473" i="13"/>
  <c r="R473" i="13"/>
  <c r="S473" i="13"/>
  <c r="T473" i="13"/>
  <c r="U473" i="13"/>
  <c r="V473" i="13"/>
  <c r="W473" i="13"/>
  <c r="M476" i="13"/>
  <c r="N476" i="13"/>
  <c r="O476" i="13"/>
  <c r="P476" i="13"/>
  <c r="Q476" i="13"/>
  <c r="R476" i="13"/>
  <c r="S476" i="13"/>
  <c r="T476" i="13"/>
  <c r="U476" i="13"/>
  <c r="V476" i="13"/>
  <c r="W476" i="13"/>
  <c r="M479" i="13"/>
  <c r="N479" i="13"/>
  <c r="O479" i="13"/>
  <c r="P479" i="13"/>
  <c r="Q479" i="13"/>
  <c r="R479" i="13"/>
  <c r="S479" i="13"/>
  <c r="T479" i="13"/>
  <c r="U479" i="13"/>
  <c r="V479" i="13"/>
  <c r="W479" i="13"/>
  <c r="M485" i="13"/>
  <c r="N485" i="13"/>
  <c r="O485" i="13"/>
  <c r="P485" i="13"/>
  <c r="Q485" i="13"/>
  <c r="R485" i="13"/>
  <c r="S485" i="13"/>
  <c r="T485" i="13"/>
  <c r="U485" i="13"/>
  <c r="V485" i="13"/>
  <c r="W485" i="13"/>
  <c r="M491" i="13"/>
  <c r="N491" i="13"/>
  <c r="O491" i="13"/>
  <c r="P491" i="13"/>
  <c r="Q491" i="13"/>
  <c r="R491" i="13"/>
  <c r="S491" i="13"/>
  <c r="T491" i="13"/>
  <c r="U491" i="13"/>
  <c r="V491" i="13"/>
  <c r="W491" i="13"/>
  <c r="M494" i="13"/>
  <c r="N494" i="13"/>
  <c r="O494" i="13"/>
  <c r="P494" i="13"/>
  <c r="Q494" i="13"/>
  <c r="R494" i="13"/>
  <c r="S494" i="13"/>
  <c r="T494" i="13"/>
  <c r="U494" i="13"/>
  <c r="V494" i="13"/>
  <c r="W494" i="13"/>
  <c r="M505" i="13"/>
  <c r="M503" i="13" s="1"/>
  <c r="N505" i="13"/>
  <c r="N503" i="13" s="1"/>
  <c r="O505" i="13"/>
  <c r="O503" i="13" s="1"/>
  <c r="P505" i="13"/>
  <c r="P503" i="13" s="1"/>
  <c r="Q505" i="13"/>
  <c r="Q503" i="13" s="1"/>
  <c r="R505" i="13"/>
  <c r="R503" i="13" s="1"/>
  <c r="S505" i="13"/>
  <c r="S503" i="13" s="1"/>
  <c r="T505" i="13"/>
  <c r="T503" i="13" s="1"/>
  <c r="U505" i="13"/>
  <c r="U503" i="13" s="1"/>
  <c r="V505" i="13"/>
  <c r="V503" i="13" s="1"/>
  <c r="W505" i="13"/>
  <c r="W503" i="13" s="1"/>
  <c r="M510" i="13"/>
  <c r="N510" i="13"/>
  <c r="O510" i="13"/>
  <c r="P510" i="13"/>
  <c r="Q510" i="13"/>
  <c r="R510" i="13"/>
  <c r="S510" i="13"/>
  <c r="T510" i="13"/>
  <c r="U510" i="13"/>
  <c r="V510" i="13"/>
  <c r="W510" i="13"/>
  <c r="V529" i="13"/>
  <c r="N529" i="13"/>
  <c r="P529" i="13"/>
  <c r="R529" i="13"/>
  <c r="T529" i="13"/>
  <c r="M532" i="13"/>
  <c r="M531" i="13" s="1"/>
  <c r="N532" i="13"/>
  <c r="N531" i="13" s="1"/>
  <c r="O532" i="13"/>
  <c r="O531" i="13" s="1"/>
  <c r="P532" i="13"/>
  <c r="P531" i="13" s="1"/>
  <c r="Q532" i="13"/>
  <c r="Q531" i="13" s="1"/>
  <c r="R532" i="13"/>
  <c r="R531" i="13" s="1"/>
  <c r="S532" i="13"/>
  <c r="S531" i="13" s="1"/>
  <c r="T532" i="13"/>
  <c r="T531" i="13" s="1"/>
  <c r="U532" i="13"/>
  <c r="U531" i="13" s="1"/>
  <c r="V532" i="13"/>
  <c r="V531" i="13" s="1"/>
  <c r="W532" i="13"/>
  <c r="W531" i="13" s="1"/>
  <c r="M553" i="13"/>
  <c r="N553" i="13"/>
  <c r="O553" i="13"/>
  <c r="P553" i="13"/>
  <c r="Q553" i="13"/>
  <c r="R553" i="13"/>
  <c r="S553" i="13"/>
  <c r="T553" i="13"/>
  <c r="U553" i="13"/>
  <c r="V553" i="13"/>
  <c r="W553" i="13"/>
  <c r="M565" i="13"/>
  <c r="N565" i="13"/>
  <c r="O565" i="13"/>
  <c r="P565" i="13"/>
  <c r="Q565" i="13"/>
  <c r="R565" i="13"/>
  <c r="S565" i="13"/>
  <c r="T565" i="13"/>
  <c r="U565" i="13"/>
  <c r="V565" i="13"/>
  <c r="W565" i="13"/>
  <c r="M568" i="13"/>
  <c r="N568" i="13"/>
  <c r="O568" i="13"/>
  <c r="P568" i="13"/>
  <c r="Q568" i="13"/>
  <c r="R568" i="13"/>
  <c r="S568" i="13"/>
  <c r="T568" i="13"/>
  <c r="U568" i="13"/>
  <c r="V568" i="13"/>
  <c r="W568" i="13"/>
  <c r="M571" i="13"/>
  <c r="N571" i="13"/>
  <c r="O571" i="13"/>
  <c r="P571" i="13"/>
  <c r="Q571" i="13"/>
  <c r="R571" i="13"/>
  <c r="S571" i="13"/>
  <c r="T571" i="13"/>
  <c r="U571" i="13"/>
  <c r="V571" i="13"/>
  <c r="W571" i="13"/>
  <c r="M574" i="13"/>
  <c r="N574" i="13"/>
  <c r="O574" i="13"/>
  <c r="P574" i="13"/>
  <c r="Q574" i="13"/>
  <c r="R574" i="13"/>
  <c r="S574" i="13"/>
  <c r="T574" i="13"/>
  <c r="U574" i="13"/>
  <c r="V574" i="13"/>
  <c r="W574" i="13"/>
  <c r="M576" i="13"/>
  <c r="N576" i="13"/>
  <c r="O576" i="13"/>
  <c r="P576" i="13"/>
  <c r="Q576" i="13"/>
  <c r="R576" i="13"/>
  <c r="S576" i="13"/>
  <c r="T576" i="13"/>
  <c r="U576" i="13"/>
  <c r="V576" i="13"/>
  <c r="W576" i="13"/>
  <c r="M581" i="13"/>
  <c r="N581" i="13"/>
  <c r="O581" i="13"/>
  <c r="P581" i="13"/>
  <c r="Q581" i="13"/>
  <c r="R581" i="13"/>
  <c r="S581" i="13"/>
  <c r="T581" i="13"/>
  <c r="U581" i="13"/>
  <c r="V581" i="13"/>
  <c r="W581" i="13"/>
  <c r="M587" i="13"/>
  <c r="N587" i="13"/>
  <c r="O587" i="13"/>
  <c r="P587" i="13"/>
  <c r="Q587" i="13"/>
  <c r="R587" i="13"/>
  <c r="S587" i="13"/>
  <c r="T587" i="13"/>
  <c r="U587" i="13"/>
  <c r="V587" i="13"/>
  <c r="W587" i="13"/>
  <c r="M596" i="13"/>
  <c r="N596" i="13"/>
  <c r="O596" i="13"/>
  <c r="P596" i="13"/>
  <c r="Q596" i="13"/>
  <c r="R596" i="13"/>
  <c r="S596" i="13"/>
  <c r="T596" i="13"/>
  <c r="U596" i="13"/>
  <c r="V596" i="13"/>
  <c r="W596" i="13"/>
  <c r="M601" i="13"/>
  <c r="N601" i="13"/>
  <c r="O601" i="13"/>
  <c r="P601" i="13"/>
  <c r="Q601" i="13"/>
  <c r="R601" i="13"/>
  <c r="S601" i="13"/>
  <c r="T601" i="13"/>
  <c r="U601" i="13"/>
  <c r="V601" i="13"/>
  <c r="W601" i="13"/>
  <c r="M605" i="13"/>
  <c r="N605" i="13"/>
  <c r="O605" i="13"/>
  <c r="P605" i="13"/>
  <c r="Q605" i="13"/>
  <c r="R605" i="13"/>
  <c r="S605" i="13"/>
  <c r="T605" i="13"/>
  <c r="U605" i="13"/>
  <c r="V605" i="13"/>
  <c r="W605" i="13"/>
  <c r="M609" i="13"/>
  <c r="N609" i="13"/>
  <c r="O609" i="13"/>
  <c r="P609" i="13"/>
  <c r="Q609" i="13"/>
  <c r="R609" i="13"/>
  <c r="S609" i="13"/>
  <c r="T609" i="13"/>
  <c r="U609" i="13"/>
  <c r="V609" i="13"/>
  <c r="W609" i="13"/>
  <c r="M612" i="13"/>
  <c r="N612" i="13"/>
  <c r="O612" i="13"/>
  <c r="P612" i="13"/>
  <c r="Q612" i="13"/>
  <c r="R612" i="13"/>
  <c r="S612" i="13"/>
  <c r="T612" i="13"/>
  <c r="U612" i="13"/>
  <c r="V612" i="13"/>
  <c r="W612" i="13"/>
  <c r="M620" i="13"/>
  <c r="N620" i="13"/>
  <c r="O620" i="13"/>
  <c r="P620" i="13"/>
  <c r="Q620" i="13"/>
  <c r="R620" i="13"/>
  <c r="S620" i="13"/>
  <c r="T620" i="13"/>
  <c r="U620" i="13"/>
  <c r="V620" i="13"/>
  <c r="W620" i="13"/>
  <c r="M623" i="13"/>
  <c r="N623" i="13"/>
  <c r="O623" i="13"/>
  <c r="P623" i="13"/>
  <c r="Q623" i="13"/>
  <c r="R623" i="13"/>
  <c r="S623" i="13"/>
  <c r="T623" i="13"/>
  <c r="U623" i="13"/>
  <c r="V623" i="13"/>
  <c r="W623" i="13"/>
  <c r="M625" i="13"/>
  <c r="N625" i="13"/>
  <c r="O625" i="13"/>
  <c r="P625" i="13"/>
  <c r="Q625" i="13"/>
  <c r="R625" i="13"/>
  <c r="S625" i="13"/>
  <c r="T625" i="13"/>
  <c r="U625" i="13"/>
  <c r="V625" i="13"/>
  <c r="W625" i="13"/>
  <c r="M627" i="13"/>
  <c r="N627" i="13"/>
  <c r="O627" i="13"/>
  <c r="P627" i="13"/>
  <c r="Q627" i="13"/>
  <c r="R627" i="13"/>
  <c r="S627" i="13"/>
  <c r="T627" i="13"/>
  <c r="U627" i="13"/>
  <c r="V627" i="13"/>
  <c r="W627" i="13"/>
  <c r="M633" i="13"/>
  <c r="N633" i="13"/>
  <c r="O633" i="13"/>
  <c r="P633" i="13"/>
  <c r="Q633" i="13"/>
  <c r="R633" i="13"/>
  <c r="S633" i="13"/>
  <c r="T633" i="13"/>
  <c r="U633" i="13"/>
  <c r="V633" i="13"/>
  <c r="W633" i="13"/>
  <c r="M635" i="13"/>
  <c r="N635" i="13"/>
  <c r="O635" i="13"/>
  <c r="P635" i="13"/>
  <c r="Q635" i="13"/>
  <c r="R635" i="13"/>
  <c r="S635" i="13"/>
  <c r="T635" i="13"/>
  <c r="U635" i="13"/>
  <c r="V635" i="13"/>
  <c r="W635" i="13"/>
  <c r="M638" i="13"/>
  <c r="M637" i="13" s="1"/>
  <c r="N638" i="13"/>
  <c r="N637" i="13" s="1"/>
  <c r="O638" i="13"/>
  <c r="O637" i="13" s="1"/>
  <c r="P638" i="13"/>
  <c r="P637" i="13" s="1"/>
  <c r="Q638" i="13"/>
  <c r="Q637" i="13" s="1"/>
  <c r="R638" i="13"/>
  <c r="R637" i="13" s="1"/>
  <c r="S638" i="13"/>
  <c r="S637" i="13" s="1"/>
  <c r="T638" i="13"/>
  <c r="T637" i="13" s="1"/>
  <c r="U638" i="13"/>
  <c r="U637" i="13" s="1"/>
  <c r="V638" i="13"/>
  <c r="V637" i="13" s="1"/>
  <c r="W638" i="13"/>
  <c r="W637" i="13" s="1"/>
  <c r="M657" i="13"/>
  <c r="N657" i="13"/>
  <c r="O657" i="13"/>
  <c r="P657" i="13"/>
  <c r="Q657" i="13"/>
  <c r="R657" i="13"/>
  <c r="S657" i="13"/>
  <c r="T657" i="13"/>
  <c r="U657" i="13"/>
  <c r="V657" i="13"/>
  <c r="W657" i="13"/>
  <c r="M660" i="13"/>
  <c r="N660" i="13"/>
  <c r="O660" i="13"/>
  <c r="P660" i="13"/>
  <c r="Q660" i="13"/>
  <c r="R660" i="13"/>
  <c r="S660" i="13"/>
  <c r="T660" i="13"/>
  <c r="U660" i="13"/>
  <c r="V660" i="13"/>
  <c r="W660" i="13"/>
  <c r="M667" i="13"/>
  <c r="M666" i="13" s="1"/>
  <c r="N667" i="13"/>
  <c r="N666" i="13" s="1"/>
  <c r="O667" i="13"/>
  <c r="O666" i="13" s="1"/>
  <c r="P667" i="13"/>
  <c r="P666" i="13" s="1"/>
  <c r="Q667" i="13"/>
  <c r="Q666" i="13" s="1"/>
  <c r="R667" i="13"/>
  <c r="R666" i="13" s="1"/>
  <c r="S667" i="13"/>
  <c r="S666" i="13" s="1"/>
  <c r="T667" i="13"/>
  <c r="T666" i="13" s="1"/>
  <c r="U667" i="13"/>
  <c r="U666" i="13" s="1"/>
  <c r="V667" i="13"/>
  <c r="V666" i="13" s="1"/>
  <c r="W667" i="13"/>
  <c r="W666" i="13" s="1"/>
  <c r="M680" i="13"/>
  <c r="N680" i="13"/>
  <c r="O680" i="13"/>
  <c r="P680" i="13"/>
  <c r="Q680" i="13"/>
  <c r="R680" i="13"/>
  <c r="S680" i="13"/>
  <c r="T680" i="13"/>
  <c r="U680" i="13"/>
  <c r="V680" i="13"/>
  <c r="W680" i="13"/>
  <c r="M693" i="13"/>
  <c r="N693" i="13"/>
  <c r="O693" i="13"/>
  <c r="P693" i="13"/>
  <c r="Q693" i="13"/>
  <c r="R693" i="13"/>
  <c r="S693" i="13"/>
  <c r="T693" i="13"/>
  <c r="U693" i="13"/>
  <c r="V693" i="13"/>
  <c r="W693" i="13"/>
  <c r="M698" i="13"/>
  <c r="M697" i="13" s="1"/>
  <c r="N698" i="13"/>
  <c r="N697" i="13" s="1"/>
  <c r="O698" i="13"/>
  <c r="O697" i="13" s="1"/>
  <c r="P698" i="13"/>
  <c r="P697" i="13" s="1"/>
  <c r="Q698" i="13"/>
  <c r="Q697" i="13" s="1"/>
  <c r="R698" i="13"/>
  <c r="R697" i="13" s="1"/>
  <c r="S698" i="13"/>
  <c r="S697" i="13" s="1"/>
  <c r="T698" i="13"/>
  <c r="T697" i="13" s="1"/>
  <c r="U698" i="13"/>
  <c r="U697" i="13" s="1"/>
  <c r="V698" i="13"/>
  <c r="V697" i="13" s="1"/>
  <c r="W698" i="13"/>
  <c r="W697" i="13" s="1"/>
  <c r="M711" i="13"/>
  <c r="M710" i="13" s="1"/>
  <c r="N711" i="13"/>
  <c r="N710" i="13" s="1"/>
  <c r="O711" i="13"/>
  <c r="O710" i="13" s="1"/>
  <c r="P711" i="13"/>
  <c r="P710" i="13" s="1"/>
  <c r="Q711" i="13"/>
  <c r="Q710" i="13" s="1"/>
  <c r="R711" i="13"/>
  <c r="R710" i="13" s="1"/>
  <c r="S711" i="13"/>
  <c r="S710" i="13" s="1"/>
  <c r="T711" i="13"/>
  <c r="T710" i="13" s="1"/>
  <c r="U711" i="13"/>
  <c r="U710" i="13" s="1"/>
  <c r="V711" i="13"/>
  <c r="V710" i="13" s="1"/>
  <c r="W711" i="13"/>
  <c r="W710" i="13" s="1"/>
  <c r="M725" i="13"/>
  <c r="N725" i="13"/>
  <c r="O725" i="13"/>
  <c r="P725" i="13"/>
  <c r="Q725" i="13"/>
  <c r="R725" i="13"/>
  <c r="S725" i="13"/>
  <c r="T725" i="13"/>
  <c r="U725" i="13"/>
  <c r="V725" i="13"/>
  <c r="W725" i="13"/>
  <c r="M732" i="13"/>
  <c r="N732" i="13"/>
  <c r="O732" i="13"/>
  <c r="P732" i="13"/>
  <c r="Q732" i="13"/>
  <c r="R732" i="13"/>
  <c r="S732" i="13"/>
  <c r="T732" i="13"/>
  <c r="U732" i="13"/>
  <c r="V732" i="13"/>
  <c r="W732" i="13"/>
  <c r="M736" i="13"/>
  <c r="N736" i="13"/>
  <c r="O736" i="13"/>
  <c r="P736" i="13"/>
  <c r="Q736" i="13"/>
  <c r="R736" i="13"/>
  <c r="S736" i="13"/>
  <c r="T736" i="13"/>
  <c r="U736" i="13"/>
  <c r="V736" i="13"/>
  <c r="W736" i="13"/>
  <c r="M743" i="13"/>
  <c r="N743" i="13"/>
  <c r="O743" i="13"/>
  <c r="P743" i="13"/>
  <c r="Q743" i="13"/>
  <c r="R743" i="13"/>
  <c r="S743" i="13"/>
  <c r="T743" i="13"/>
  <c r="U743" i="13"/>
  <c r="V743" i="13"/>
  <c r="W743" i="13"/>
  <c r="M748" i="13"/>
  <c r="N748" i="13"/>
  <c r="O748" i="13"/>
  <c r="P748" i="13"/>
  <c r="Q748" i="13"/>
  <c r="R748" i="13"/>
  <c r="S748" i="13"/>
  <c r="T748" i="13"/>
  <c r="U748" i="13"/>
  <c r="V748" i="13"/>
  <c r="W748" i="13"/>
  <c r="M750" i="13"/>
  <c r="N750" i="13"/>
  <c r="O750" i="13"/>
  <c r="P750" i="13"/>
  <c r="Q750" i="13"/>
  <c r="R750" i="13"/>
  <c r="S750" i="13"/>
  <c r="T750" i="13"/>
  <c r="U750" i="13"/>
  <c r="V750" i="13"/>
  <c r="W750" i="13"/>
  <c r="M753" i="13"/>
  <c r="N753" i="13"/>
  <c r="O753" i="13"/>
  <c r="P753" i="13"/>
  <c r="Q753" i="13"/>
  <c r="R753" i="13"/>
  <c r="S753" i="13"/>
  <c r="T753" i="13"/>
  <c r="U753" i="13"/>
  <c r="V753" i="13"/>
  <c r="W753" i="13"/>
  <c r="M755" i="13"/>
  <c r="N755" i="13"/>
  <c r="O755" i="13"/>
  <c r="P755" i="13"/>
  <c r="Q755" i="13"/>
  <c r="R755" i="13"/>
  <c r="S755" i="13"/>
  <c r="T755" i="13"/>
  <c r="U755" i="13"/>
  <c r="V755" i="13"/>
  <c r="W755" i="13"/>
  <c r="M757" i="13"/>
  <c r="N757" i="13"/>
  <c r="O757" i="13"/>
  <c r="P757" i="13"/>
  <c r="Q757" i="13"/>
  <c r="R757" i="13"/>
  <c r="S757" i="13"/>
  <c r="T757" i="13"/>
  <c r="U757" i="13"/>
  <c r="V757" i="13"/>
  <c r="W757" i="13"/>
  <c r="M763" i="13"/>
  <c r="N763" i="13"/>
  <c r="O763" i="13"/>
  <c r="P763" i="13"/>
  <c r="Q763" i="13"/>
  <c r="R763" i="13"/>
  <c r="S763" i="13"/>
  <c r="T763" i="13"/>
  <c r="U763" i="13"/>
  <c r="V763" i="13"/>
  <c r="W763" i="13"/>
  <c r="M766" i="13"/>
  <c r="N766" i="13"/>
  <c r="O766" i="13"/>
  <c r="P766" i="13"/>
  <c r="Q766" i="13"/>
  <c r="R766" i="13"/>
  <c r="S766" i="13"/>
  <c r="T766" i="13"/>
  <c r="U766" i="13"/>
  <c r="V766" i="13"/>
  <c r="W766" i="13"/>
  <c r="M774" i="13"/>
  <c r="N774" i="13"/>
  <c r="O774" i="13"/>
  <c r="P774" i="13"/>
  <c r="Q774" i="13"/>
  <c r="R774" i="13"/>
  <c r="S774" i="13"/>
  <c r="T774" i="13"/>
  <c r="U774" i="13"/>
  <c r="V774" i="13"/>
  <c r="W774" i="13"/>
  <c r="M777" i="13"/>
  <c r="N777" i="13"/>
  <c r="O777" i="13"/>
  <c r="P777" i="13"/>
  <c r="Q777" i="13"/>
  <c r="R777" i="13"/>
  <c r="S777" i="13"/>
  <c r="T777" i="13"/>
  <c r="U777" i="13"/>
  <c r="V777" i="13"/>
  <c r="W777" i="13"/>
  <c r="M780" i="13"/>
  <c r="N780" i="13"/>
  <c r="O780" i="13"/>
  <c r="P780" i="13"/>
  <c r="Q780" i="13"/>
  <c r="R780" i="13"/>
  <c r="S780" i="13"/>
  <c r="T780" i="13"/>
  <c r="U780" i="13"/>
  <c r="V780" i="13"/>
  <c r="W780" i="13"/>
  <c r="M784" i="13"/>
  <c r="N784" i="13"/>
  <c r="O784" i="13"/>
  <c r="P784" i="13"/>
  <c r="Q784" i="13"/>
  <c r="R784" i="13"/>
  <c r="S784" i="13"/>
  <c r="T784" i="13"/>
  <c r="U784" i="13"/>
  <c r="V784" i="13"/>
  <c r="W784" i="13"/>
  <c r="M787" i="13"/>
  <c r="N787" i="13"/>
  <c r="O787" i="13"/>
  <c r="P787" i="13"/>
  <c r="Q787" i="13"/>
  <c r="R787" i="13"/>
  <c r="S787" i="13"/>
  <c r="T787" i="13"/>
  <c r="U787" i="13"/>
  <c r="V787" i="13"/>
  <c r="W787" i="13"/>
  <c r="M790" i="13"/>
  <c r="N790" i="13"/>
  <c r="O790" i="13"/>
  <c r="P790" i="13"/>
  <c r="Q790" i="13"/>
  <c r="R790" i="13"/>
  <c r="S790" i="13"/>
  <c r="T790" i="13"/>
  <c r="U790" i="13"/>
  <c r="V790" i="13"/>
  <c r="W790" i="13"/>
  <c r="U529" i="13"/>
  <c r="L201" i="13"/>
  <c r="S27" i="8"/>
  <c r="H27" i="8"/>
  <c r="I27" i="8"/>
  <c r="J27" i="8"/>
  <c r="K27" i="8"/>
  <c r="L27" i="8"/>
  <c r="M27" i="8"/>
  <c r="N27" i="8"/>
  <c r="O27" i="8"/>
  <c r="P27" i="8"/>
  <c r="Q27" i="8"/>
  <c r="R27" i="8"/>
  <c r="D36" i="12"/>
  <c r="C36" i="12"/>
  <c r="C39" i="12" s="1"/>
  <c r="D29" i="12"/>
  <c r="C29" i="12"/>
  <c r="D15" i="12"/>
  <c r="D39" i="12" s="1"/>
  <c r="C15" i="12"/>
  <c r="C36" i="11"/>
  <c r="C29" i="11"/>
  <c r="C15" i="11"/>
  <c r="C39" i="11" s="1"/>
  <c r="D37" i="10"/>
  <c r="D30" i="10"/>
  <c r="D16" i="10"/>
  <c r="P679" i="13" l="1"/>
  <c r="U509" i="13"/>
  <c r="T679" i="13"/>
  <c r="T696" i="13"/>
  <c r="Q724" i="13"/>
  <c r="W696" i="13"/>
  <c r="U78" i="13"/>
  <c r="U77" i="13" s="1"/>
  <c r="M78" i="13"/>
  <c r="M77" i="13" s="1"/>
  <c r="V735" i="13"/>
  <c r="N735" i="13"/>
  <c r="T78" i="13"/>
  <c r="R735" i="13"/>
  <c r="N696" i="13"/>
  <c r="S406" i="13"/>
  <c r="M752" i="13"/>
  <c r="W656" i="13"/>
  <c r="V328" i="13"/>
  <c r="N328" i="13"/>
  <c r="T323" i="13"/>
  <c r="R284" i="13"/>
  <c r="W747" i="13"/>
  <c r="R696" i="13"/>
  <c r="Q418" i="13"/>
  <c r="W413" i="13"/>
  <c r="O413" i="13"/>
  <c r="Q312" i="13"/>
  <c r="P303" i="13"/>
  <c r="S78" i="13"/>
  <c r="W783" i="13"/>
  <c r="W752" i="13"/>
  <c r="T418" i="13"/>
  <c r="W246" i="13"/>
  <c r="P783" i="13"/>
  <c r="N747" i="13"/>
  <c r="N783" i="13"/>
  <c r="U724" i="13"/>
  <c r="M724" i="13"/>
  <c r="Q246" i="13"/>
  <c r="Q696" i="13"/>
  <c r="U752" i="13"/>
  <c r="U679" i="13"/>
  <c r="U665" i="13" s="1"/>
  <c r="M679" i="13"/>
  <c r="P665" i="13"/>
  <c r="W323" i="13"/>
  <c r="O323" i="13"/>
  <c r="S696" i="13"/>
  <c r="R323" i="13"/>
  <c r="V312" i="13"/>
  <c r="O107" i="13"/>
  <c r="T484" i="13"/>
  <c r="T475" i="13" s="1"/>
  <c r="V418" i="13"/>
  <c r="N418" i="13"/>
  <c r="U406" i="13"/>
  <c r="M406" i="13"/>
  <c r="P353" i="13"/>
  <c r="N353" i="13"/>
  <c r="V696" i="13"/>
  <c r="V77" i="13"/>
  <c r="U747" i="13"/>
  <c r="V656" i="13"/>
  <c r="N656" i="13"/>
  <c r="T752" i="13"/>
  <c r="S378" i="13"/>
  <c r="R246" i="13"/>
  <c r="T773" i="13"/>
  <c r="S752" i="13"/>
  <c r="P747" i="13"/>
  <c r="W724" i="13"/>
  <c r="O724" i="13"/>
  <c r="Q656" i="13"/>
  <c r="R484" i="13"/>
  <c r="R475" i="13" s="1"/>
  <c r="R413" i="13"/>
  <c r="P406" i="13"/>
  <c r="T383" i="13"/>
  <c r="W378" i="13"/>
  <c r="O378" i="13"/>
  <c r="P284" i="13"/>
  <c r="M747" i="13"/>
  <c r="V484" i="13"/>
  <c r="V475" i="13" s="1"/>
  <c r="N484" i="13"/>
  <c r="N475" i="13" s="1"/>
  <c r="Q484" i="13"/>
  <c r="Q475" i="13" s="1"/>
  <c r="Q413" i="13"/>
  <c r="P383" i="13"/>
  <c r="Q328" i="13"/>
  <c r="U328" i="13"/>
  <c r="M328" i="13"/>
  <c r="P328" i="13"/>
  <c r="U246" i="13"/>
  <c r="M246" i="13"/>
  <c r="P246" i="13"/>
  <c r="W78" i="13"/>
  <c r="W77" i="13" s="1"/>
  <c r="S735" i="13"/>
  <c r="P724" i="13"/>
  <c r="S484" i="13"/>
  <c r="S475" i="13" s="1"/>
  <c r="Q406" i="13"/>
  <c r="R783" i="13"/>
  <c r="S773" i="13"/>
  <c r="O752" i="13"/>
  <c r="R752" i="13"/>
  <c r="P735" i="13"/>
  <c r="V724" i="13"/>
  <c r="N724" i="13"/>
  <c r="N723" i="13" s="1"/>
  <c r="N752" i="13"/>
  <c r="W735" i="13"/>
  <c r="W723" i="13" s="1"/>
  <c r="O735" i="13"/>
  <c r="R724" i="13"/>
  <c r="M484" i="13"/>
  <c r="M475" i="13" s="1"/>
  <c r="P484" i="13"/>
  <c r="P475" i="13" s="1"/>
  <c r="U413" i="13"/>
  <c r="M413" i="13"/>
  <c r="P413" i="13"/>
  <c r="P378" i="13"/>
  <c r="U303" i="13"/>
  <c r="M303" i="13"/>
  <c r="M735" i="13"/>
  <c r="S383" i="13"/>
  <c r="S353" i="13"/>
  <c r="N312" i="13"/>
  <c r="S284" i="13"/>
  <c r="N107" i="13"/>
  <c r="S747" i="13"/>
  <c r="T735" i="13"/>
  <c r="S679" i="13"/>
  <c r="S665" i="13" s="1"/>
  <c r="T656" i="13"/>
  <c r="W418" i="13"/>
  <c r="O418" i="13"/>
  <c r="Q353" i="13"/>
  <c r="U323" i="13"/>
  <c r="M323" i="13"/>
  <c r="T312" i="13"/>
  <c r="R303" i="13"/>
  <c r="O246" i="13"/>
  <c r="R78" i="13"/>
  <c r="R77" i="13" s="1"/>
  <c r="Q752" i="13"/>
  <c r="T747" i="13"/>
  <c r="S303" i="13"/>
  <c r="O783" i="13"/>
  <c r="U783" i="13"/>
  <c r="R773" i="13"/>
  <c r="O747" i="13"/>
  <c r="S724" i="13"/>
  <c r="O696" i="13"/>
  <c r="W679" i="13"/>
  <c r="W665" i="13" s="1"/>
  <c r="W664" i="13" s="1"/>
  <c r="O679" i="13"/>
  <c r="R679" i="13"/>
  <c r="R665" i="13" s="1"/>
  <c r="S656" i="13"/>
  <c r="T552" i="13"/>
  <c r="T551" i="13" s="1"/>
  <c r="O552" i="13"/>
  <c r="O551" i="13" s="1"/>
  <c r="U484" i="13"/>
  <c r="U475" i="13" s="1"/>
  <c r="O383" i="13"/>
  <c r="V378" i="13"/>
  <c r="N378" i="13"/>
  <c r="S312" i="13"/>
  <c r="V246" i="13"/>
  <c r="N246" i="13"/>
  <c r="Q78" i="13"/>
  <c r="Q77" i="13" s="1"/>
  <c r="M107" i="13"/>
  <c r="V783" i="13"/>
  <c r="T783" i="13"/>
  <c r="Q773" i="13"/>
  <c r="W773" i="13"/>
  <c r="O773" i="13"/>
  <c r="V752" i="13"/>
  <c r="V747" i="13"/>
  <c r="V679" i="13"/>
  <c r="V665" i="13" s="1"/>
  <c r="N679" i="13"/>
  <c r="N665" i="13" s="1"/>
  <c r="Q679" i="13"/>
  <c r="Q665" i="13" s="1"/>
  <c r="Q664" i="13" s="1"/>
  <c r="V552" i="13"/>
  <c r="V551" i="13" s="1"/>
  <c r="R418" i="13"/>
  <c r="U378" i="13"/>
  <c r="M378" i="13"/>
  <c r="S328" i="13"/>
  <c r="P323" i="13"/>
  <c r="S323" i="13"/>
  <c r="W312" i="13"/>
  <c r="O312" i="13"/>
  <c r="T284" i="13"/>
  <c r="W284" i="13"/>
  <c r="O284" i="13"/>
  <c r="P78" i="13"/>
  <c r="P77" i="13" s="1"/>
  <c r="U696" i="13"/>
  <c r="U656" i="13"/>
  <c r="M656" i="13"/>
  <c r="M783" i="13"/>
  <c r="S783" i="13"/>
  <c r="P773" i="13"/>
  <c r="V773" i="13"/>
  <c r="N773" i="13"/>
  <c r="N772" i="13" s="1"/>
  <c r="N771" i="13" s="1"/>
  <c r="N762" i="13" s="1"/>
  <c r="Q735" i="13"/>
  <c r="Q723" i="13" s="1"/>
  <c r="T413" i="13"/>
  <c r="Q378" i="13"/>
  <c r="T378" i="13"/>
  <c r="T246" i="13"/>
  <c r="O78" i="13"/>
  <c r="O77" i="13" s="1"/>
  <c r="S418" i="13"/>
  <c r="V406" i="13"/>
  <c r="N406" i="13"/>
  <c r="W383" i="13"/>
  <c r="R383" i="13"/>
  <c r="V353" i="13"/>
  <c r="V323" i="13"/>
  <c r="N323" i="13"/>
  <c r="U284" i="13"/>
  <c r="M284" i="13"/>
  <c r="S246" i="13"/>
  <c r="P107" i="13"/>
  <c r="W107" i="13"/>
  <c r="W35" i="13"/>
  <c r="V509" i="13"/>
  <c r="V107" i="13"/>
  <c r="V35" i="13"/>
  <c r="U107" i="13"/>
  <c r="U35" i="13"/>
  <c r="T509" i="13"/>
  <c r="T35" i="13"/>
  <c r="T107" i="13"/>
  <c r="S107" i="13"/>
  <c r="S35" i="13"/>
  <c r="R107" i="13"/>
  <c r="R35" i="13"/>
  <c r="Q107" i="13"/>
  <c r="Q35" i="13"/>
  <c r="P656" i="13"/>
  <c r="P35" i="13"/>
  <c r="O656" i="13"/>
  <c r="O35" i="13"/>
  <c r="N509" i="13"/>
  <c r="N35" i="13"/>
  <c r="M35" i="13"/>
  <c r="P269" i="13"/>
  <c r="P268" i="13" s="1"/>
  <c r="U269" i="13"/>
  <c r="U268" i="13" s="1"/>
  <c r="M529" i="13"/>
  <c r="M509" i="13" s="1"/>
  <c r="P509" i="13"/>
  <c r="T269" i="13"/>
  <c r="T268" i="13" s="1"/>
  <c r="R443" i="13"/>
  <c r="R442" i="13" s="1"/>
  <c r="R441" i="13" s="1"/>
  <c r="R440" i="13" s="1"/>
  <c r="N269" i="13"/>
  <c r="N268" i="13" s="1"/>
  <c r="W529" i="13"/>
  <c r="W509" i="13" s="1"/>
  <c r="R509" i="13"/>
  <c r="M696" i="13"/>
  <c r="O665" i="13"/>
  <c r="U443" i="13"/>
  <c r="U442" i="13" s="1"/>
  <c r="U441" i="13" s="1"/>
  <c r="U440" i="13" s="1"/>
  <c r="U552" i="13"/>
  <c r="U551" i="13" s="1"/>
  <c r="U773" i="13"/>
  <c r="M773" i="13"/>
  <c r="N552" i="13"/>
  <c r="N551" i="13" s="1"/>
  <c r="Q552" i="13"/>
  <c r="Q551" i="13" s="1"/>
  <c r="T443" i="13"/>
  <c r="T442" i="13" s="1"/>
  <c r="T441" i="13" s="1"/>
  <c r="T440" i="13" s="1"/>
  <c r="W443" i="13"/>
  <c r="W442" i="13" s="1"/>
  <c r="W441" i="13" s="1"/>
  <c r="W440" i="13" s="1"/>
  <c r="Q783" i="13"/>
  <c r="R747" i="13"/>
  <c r="R656" i="13"/>
  <c r="P552" i="13"/>
  <c r="P551" i="13" s="1"/>
  <c r="S552" i="13"/>
  <c r="S551" i="13" s="1"/>
  <c r="Q747" i="13"/>
  <c r="P752" i="13"/>
  <c r="T724" i="13"/>
  <c r="P696" i="13"/>
  <c r="P664" i="13" s="1"/>
  <c r="R312" i="13"/>
  <c r="M665" i="13"/>
  <c r="W552" i="13"/>
  <c r="W551" i="13" s="1"/>
  <c r="R552" i="13"/>
  <c r="R551" i="13" s="1"/>
  <c r="M552" i="13"/>
  <c r="M551" i="13" s="1"/>
  <c r="U735" i="13"/>
  <c r="P443" i="13"/>
  <c r="P442" i="13" s="1"/>
  <c r="P441" i="13" s="1"/>
  <c r="P440" i="13" s="1"/>
  <c r="M443" i="13"/>
  <c r="M442" i="13" s="1"/>
  <c r="M441" i="13" s="1"/>
  <c r="M440" i="13" s="1"/>
  <c r="U418" i="13"/>
  <c r="M418" i="13"/>
  <c r="T406" i="13"/>
  <c r="Q323" i="13"/>
  <c r="V303" i="13"/>
  <c r="N303" i="13"/>
  <c r="Q303" i="13"/>
  <c r="V269" i="13"/>
  <c r="V268" i="13" s="1"/>
  <c r="W484" i="13"/>
  <c r="W475" i="13" s="1"/>
  <c r="O484" i="13"/>
  <c r="O475" i="13" s="1"/>
  <c r="V413" i="13"/>
  <c r="N413" i="13"/>
  <c r="V383" i="13"/>
  <c r="N383" i="13"/>
  <c r="Q383" i="13"/>
  <c r="T353" i="13"/>
  <c r="W353" i="13"/>
  <c r="O353" i="13"/>
  <c r="U312" i="13"/>
  <c r="M312" i="13"/>
  <c r="P312" i="13"/>
  <c r="N443" i="13"/>
  <c r="N442" i="13" s="1"/>
  <c r="N441" i="13" s="1"/>
  <c r="N440" i="13" s="1"/>
  <c r="W406" i="13"/>
  <c r="O406" i="13"/>
  <c r="R406" i="13"/>
  <c r="R378" i="13"/>
  <c r="T303" i="13"/>
  <c r="W303" i="13"/>
  <c r="O303" i="13"/>
  <c r="R269" i="13"/>
  <c r="R268" i="13" s="1"/>
  <c r="T77" i="13"/>
  <c r="T665" i="13"/>
  <c r="R353" i="13"/>
  <c r="U353" i="13"/>
  <c r="M353" i="13"/>
  <c r="T328" i="13"/>
  <c r="S77" i="13"/>
  <c r="V284" i="13"/>
  <c r="N284" i="13"/>
  <c r="Q284" i="13"/>
  <c r="V443" i="13"/>
  <c r="V442" i="13" s="1"/>
  <c r="V441" i="13" s="1"/>
  <c r="V440" i="13" s="1"/>
  <c r="U383" i="13"/>
  <c r="M383" i="13"/>
  <c r="W328" i="13"/>
  <c r="O328" i="13"/>
  <c r="R328" i="13"/>
  <c r="M269" i="13"/>
  <c r="M268" i="13" s="1"/>
  <c r="W269" i="13"/>
  <c r="W268" i="13" s="1"/>
  <c r="D40" i="10"/>
  <c r="F78" i="8"/>
  <c r="E82" i="2" s="1"/>
  <c r="F79" i="8"/>
  <c r="E83" i="2" s="1"/>
  <c r="F80" i="8"/>
  <c r="E84" i="2" s="1"/>
  <c r="H51" i="8"/>
  <c r="F127" i="8"/>
  <c r="F126" i="8"/>
  <c r="E130" i="2" s="1"/>
  <c r="H94" i="8"/>
  <c r="H92" i="8"/>
  <c r="H86" i="8"/>
  <c r="I75" i="8"/>
  <c r="J75" i="8"/>
  <c r="K75" i="8"/>
  <c r="L75" i="8"/>
  <c r="M75" i="8"/>
  <c r="N75" i="8"/>
  <c r="O75" i="8"/>
  <c r="P75" i="8"/>
  <c r="Q75" i="8"/>
  <c r="R75" i="8"/>
  <c r="S75" i="8"/>
  <c r="H75" i="8"/>
  <c r="T402" i="13" l="1"/>
  <c r="S723" i="13"/>
  <c r="P723" i="13"/>
  <c r="T664" i="13"/>
  <c r="R723" i="13"/>
  <c r="N664" i="13"/>
  <c r="W746" i="13"/>
  <c r="M106" i="13"/>
  <c r="M98" i="13" s="1"/>
  <c r="R772" i="13"/>
  <c r="R771" i="13" s="1"/>
  <c r="R762" i="13" s="1"/>
  <c r="P772" i="13"/>
  <c r="P771" i="13" s="1"/>
  <c r="P762" i="13" s="1"/>
  <c r="V723" i="13"/>
  <c r="O664" i="13"/>
  <c r="W772" i="13"/>
  <c r="W771" i="13" s="1"/>
  <c r="W762" i="13" s="1"/>
  <c r="V664" i="13"/>
  <c r="P402" i="13"/>
  <c r="M746" i="13"/>
  <c r="S664" i="13"/>
  <c r="W106" i="13"/>
  <c r="W98" i="13" s="1"/>
  <c r="M723" i="13"/>
  <c r="N106" i="13"/>
  <c r="N98" i="13" s="1"/>
  <c r="R664" i="13"/>
  <c r="U402" i="13"/>
  <c r="U664" i="13"/>
  <c r="S402" i="13"/>
  <c r="V746" i="13"/>
  <c r="M402" i="13"/>
  <c r="Q106" i="13"/>
  <c r="V106" i="13"/>
  <c r="V98" i="13" s="1"/>
  <c r="V772" i="13"/>
  <c r="V771" i="13" s="1"/>
  <c r="V762" i="13" s="1"/>
  <c r="N746" i="13"/>
  <c r="N663" i="13" s="1"/>
  <c r="Q402" i="13"/>
  <c r="R402" i="13"/>
  <c r="M664" i="13"/>
  <c r="T746" i="13"/>
  <c r="U723" i="13"/>
  <c r="T723" i="13"/>
  <c r="M772" i="13"/>
  <c r="M771" i="13" s="1"/>
  <c r="M762" i="13" s="1"/>
  <c r="P106" i="13"/>
  <c r="P98" i="13" s="1"/>
  <c r="U772" i="13"/>
  <c r="U771" i="13" s="1"/>
  <c r="U762" i="13" s="1"/>
  <c r="S106" i="13"/>
  <c r="O746" i="13"/>
  <c r="S772" i="13"/>
  <c r="S771" i="13" s="1"/>
  <c r="S762" i="13" s="1"/>
  <c r="P302" i="13"/>
  <c r="U746" i="13"/>
  <c r="Q746" i="13"/>
  <c r="Q663" i="13" s="1"/>
  <c r="Q772" i="13"/>
  <c r="Q771" i="13" s="1"/>
  <c r="Q762" i="13" s="1"/>
  <c r="U508" i="13"/>
  <c r="O106" i="13"/>
  <c r="O772" i="13"/>
  <c r="O771" i="13" s="1"/>
  <c r="O762" i="13" s="1"/>
  <c r="T106" i="13"/>
  <c r="T98" i="13" s="1"/>
  <c r="M302" i="13"/>
  <c r="N402" i="13"/>
  <c r="V302" i="13"/>
  <c r="P746" i="13"/>
  <c r="T772" i="13"/>
  <c r="T771" i="13" s="1"/>
  <c r="T762" i="13" s="1"/>
  <c r="S302" i="13"/>
  <c r="S281" i="13" s="1"/>
  <c r="S280" i="13" s="1"/>
  <c r="S746" i="13"/>
  <c r="O402" i="13"/>
  <c r="W402" i="13"/>
  <c r="U302" i="13"/>
  <c r="U281" i="13" s="1"/>
  <c r="U280" i="13" s="1"/>
  <c r="V402" i="13"/>
  <c r="U106" i="13"/>
  <c r="U98" i="13" s="1"/>
  <c r="W663" i="13"/>
  <c r="O723" i="13"/>
  <c r="R746" i="13"/>
  <c r="R106" i="13"/>
  <c r="R98" i="13" s="1"/>
  <c r="V508" i="13"/>
  <c r="P508" i="13"/>
  <c r="T508" i="13"/>
  <c r="R302" i="13"/>
  <c r="W508" i="13"/>
  <c r="R508" i="13"/>
  <c r="N508" i="13"/>
  <c r="M508" i="13"/>
  <c r="Q302" i="13"/>
  <c r="O302" i="13"/>
  <c r="N302" i="13"/>
  <c r="W302" i="13"/>
  <c r="T302" i="13"/>
  <c r="H85" i="8"/>
  <c r="L774" i="13"/>
  <c r="L777" i="13"/>
  <c r="L780" i="13"/>
  <c r="L784" i="13"/>
  <c r="L787" i="13"/>
  <c r="L790" i="13"/>
  <c r="L766" i="13"/>
  <c r="L763" i="13"/>
  <c r="O281" i="13" l="1"/>
  <c r="O280" i="13" s="1"/>
  <c r="S663" i="13"/>
  <c r="T663" i="13"/>
  <c r="M281" i="13"/>
  <c r="M280" i="13" s="1"/>
  <c r="P663" i="13"/>
  <c r="Q281" i="13"/>
  <c r="Q280" i="13" s="1"/>
  <c r="V281" i="13"/>
  <c r="V280" i="13" s="1"/>
  <c r="M663" i="13"/>
  <c r="V663" i="13"/>
  <c r="R663" i="13"/>
  <c r="O663" i="13"/>
  <c r="R281" i="13"/>
  <c r="R280" i="13" s="1"/>
  <c r="U663" i="13"/>
  <c r="P281" i="13"/>
  <c r="P280" i="13" s="1"/>
  <c r="W281" i="13"/>
  <c r="W280" i="13" s="1"/>
  <c r="N281" i="13"/>
  <c r="N280" i="13" s="1"/>
  <c r="T281" i="13"/>
  <c r="T280" i="13" s="1"/>
  <c r="L783" i="13"/>
  <c r="L757" i="13"/>
  <c r="L755" i="13"/>
  <c r="L753" i="13"/>
  <c r="L750" i="13"/>
  <c r="L748" i="13"/>
  <c r="L747" i="13" l="1"/>
  <c r="L732" i="13"/>
  <c r="L725" i="13"/>
  <c r="L698" i="13"/>
  <c r="L697" i="13" s="1"/>
  <c r="L693" i="13"/>
  <c r="L680" i="13"/>
  <c r="L667" i="13"/>
  <c r="L666" i="13" s="1"/>
  <c r="L660" i="13"/>
  <c r="L657" i="13"/>
  <c r="L638" i="13"/>
  <c r="L637" i="13" s="1"/>
  <c r="L633" i="13"/>
  <c r="L635" i="13"/>
  <c r="L627" i="13"/>
  <c r="L612" i="13"/>
  <c r="L609" i="13"/>
  <c r="L605" i="13"/>
  <c r="L601" i="13"/>
  <c r="L596" i="13"/>
  <c r="L587" i="13"/>
  <c r="L581" i="13"/>
  <c r="L576" i="13"/>
  <c r="L574" i="13"/>
  <c r="L571" i="13"/>
  <c r="L568" i="13"/>
  <c r="L565" i="13"/>
  <c r="L553" i="13"/>
  <c r="L532" i="13"/>
  <c r="L531" i="13" s="1"/>
  <c r="L529" i="13"/>
  <c r="L510" i="13"/>
  <c r="L505" i="13"/>
  <c r="L503" i="13" s="1"/>
  <c r="L494" i="13"/>
  <c r="L491" i="13"/>
  <c r="L485" i="13"/>
  <c r="L479" i="13"/>
  <c r="L476" i="13"/>
  <c r="J478" i="13"/>
  <c r="J477" i="13"/>
  <c r="J474" i="13"/>
  <c r="H474" i="13"/>
  <c r="F474" i="13"/>
  <c r="L473" i="13"/>
  <c r="L468" i="13"/>
  <c r="L467" i="13" s="1"/>
  <c r="L462" i="13"/>
  <c r="L460" i="13"/>
  <c r="L458" i="13"/>
  <c r="L456" i="13"/>
  <c r="L443" i="13"/>
  <c r="L442" i="13" s="1"/>
  <c r="L426" i="13"/>
  <c r="L434" i="13"/>
  <c r="L433" i="13" s="1"/>
  <c r="J432" i="13"/>
  <c r="L424" i="13"/>
  <c r="L423" i="13" s="1"/>
  <c r="L404" i="13"/>
  <c r="L403" i="13" s="1"/>
  <c r="L421" i="13"/>
  <c r="J425" i="13"/>
  <c r="H425" i="13"/>
  <c r="F425" i="13"/>
  <c r="J422" i="13"/>
  <c r="H422" i="13"/>
  <c r="F422" i="13"/>
  <c r="L419" i="13"/>
  <c r="J420" i="13"/>
  <c r="H420" i="13"/>
  <c r="F420" i="13"/>
  <c r="J417" i="13"/>
  <c r="H417" i="13"/>
  <c r="F417" i="13"/>
  <c r="L416" i="13"/>
  <c r="L414" i="13"/>
  <c r="L411" i="13"/>
  <c r="L409" i="13"/>
  <c r="L407" i="13"/>
  <c r="L400" i="13"/>
  <c r="L398" i="13"/>
  <c r="L396" i="13"/>
  <c r="L394" i="13"/>
  <c r="L392" i="13"/>
  <c r="L390" i="13"/>
  <c r="L388" i="13"/>
  <c r="L386" i="13"/>
  <c r="L384" i="13"/>
  <c r="J401" i="13"/>
  <c r="H401" i="13"/>
  <c r="F401" i="13"/>
  <c r="J399" i="13"/>
  <c r="H399" i="13"/>
  <c r="F399" i="13"/>
  <c r="J397" i="13"/>
  <c r="H397" i="13"/>
  <c r="F397" i="13"/>
  <c r="J395" i="13"/>
  <c r="H395" i="13"/>
  <c r="F395" i="13"/>
  <c r="J393" i="13"/>
  <c r="H393" i="13"/>
  <c r="F393" i="13"/>
  <c r="J391" i="13"/>
  <c r="H391" i="13"/>
  <c r="F391" i="13"/>
  <c r="J389" i="13"/>
  <c r="H389" i="13"/>
  <c r="F389" i="13"/>
  <c r="J387" i="13"/>
  <c r="H387" i="13"/>
  <c r="F387" i="13"/>
  <c r="J385" i="13"/>
  <c r="H385" i="13"/>
  <c r="F385" i="13"/>
  <c r="L381" i="13"/>
  <c r="L379" i="13"/>
  <c r="L371" i="13"/>
  <c r="L367" i="13"/>
  <c r="L365" i="13"/>
  <c r="J382" i="13"/>
  <c r="H382" i="13"/>
  <c r="F382" i="13"/>
  <c r="J380" i="13"/>
  <c r="H380" i="13"/>
  <c r="F380" i="13"/>
  <c r="J377" i="13"/>
  <c r="H377" i="13"/>
  <c r="F377" i="13"/>
  <c r="J376" i="13"/>
  <c r="H376" i="13"/>
  <c r="F376" i="13"/>
  <c r="J375" i="13"/>
  <c r="H375" i="13"/>
  <c r="F375" i="13"/>
  <c r="J374" i="13"/>
  <c r="H374" i="13"/>
  <c r="F374" i="13"/>
  <c r="J373" i="13"/>
  <c r="H373" i="13"/>
  <c r="F373" i="13"/>
  <c r="J372" i="13"/>
  <c r="H372" i="13"/>
  <c r="F372" i="13"/>
  <c r="J370" i="13"/>
  <c r="H370" i="13"/>
  <c r="F370" i="13"/>
  <c r="J369" i="13"/>
  <c r="H369" i="13"/>
  <c r="F369" i="13"/>
  <c r="J368" i="13"/>
  <c r="H368" i="13"/>
  <c r="F368" i="13"/>
  <c r="J366" i="13"/>
  <c r="H366" i="13"/>
  <c r="F366" i="13"/>
  <c r="J364" i="13"/>
  <c r="H364" i="13"/>
  <c r="F364" i="13"/>
  <c r="J362" i="13"/>
  <c r="H362" i="13"/>
  <c r="F362" i="13"/>
  <c r="J360" i="13"/>
  <c r="H360" i="13"/>
  <c r="F360" i="13"/>
  <c r="J358" i="13"/>
  <c r="H358" i="13"/>
  <c r="F358" i="13"/>
  <c r="J357" i="13"/>
  <c r="H357" i="13"/>
  <c r="F357" i="13"/>
  <c r="J355" i="13"/>
  <c r="H355" i="13"/>
  <c r="F355" i="13"/>
  <c r="L363" i="13"/>
  <c r="L361" i="13"/>
  <c r="L359" i="13"/>
  <c r="L356" i="13"/>
  <c r="L354" i="13"/>
  <c r="L351" i="13"/>
  <c r="L350" i="13" s="1"/>
  <c r="L348" i="13"/>
  <c r="L344" i="13"/>
  <c r="L342" i="13"/>
  <c r="L338" i="13"/>
  <c r="L334" i="13"/>
  <c r="L329" i="13"/>
  <c r="J352" i="13"/>
  <c r="H352" i="13"/>
  <c r="F352" i="13"/>
  <c r="J349" i="13"/>
  <c r="H349" i="13"/>
  <c r="F349" i="13"/>
  <c r="J347" i="13"/>
  <c r="H347" i="13"/>
  <c r="F347" i="13"/>
  <c r="J346" i="13"/>
  <c r="H346" i="13"/>
  <c r="F346" i="13"/>
  <c r="J345" i="13"/>
  <c r="H345" i="13"/>
  <c r="F345" i="13"/>
  <c r="J343" i="13"/>
  <c r="H343" i="13"/>
  <c r="F343" i="13"/>
  <c r="J341" i="13"/>
  <c r="H341" i="13"/>
  <c r="F341" i="13"/>
  <c r="J340" i="13"/>
  <c r="H340" i="13"/>
  <c r="F340" i="13"/>
  <c r="J339" i="13"/>
  <c r="H339" i="13"/>
  <c r="F339" i="13"/>
  <c r="J337" i="13"/>
  <c r="H337" i="13"/>
  <c r="F337" i="13"/>
  <c r="J336" i="13"/>
  <c r="H336" i="13"/>
  <c r="F336" i="13"/>
  <c r="J335" i="13"/>
  <c r="H335" i="13"/>
  <c r="F335" i="13"/>
  <c r="J333" i="13"/>
  <c r="H333" i="13"/>
  <c r="F333" i="13"/>
  <c r="J332" i="13"/>
  <c r="H332" i="13"/>
  <c r="F332" i="13"/>
  <c r="J331" i="13"/>
  <c r="H331" i="13"/>
  <c r="F331" i="13"/>
  <c r="J330" i="13"/>
  <c r="H330" i="13"/>
  <c r="F330" i="13"/>
  <c r="L326" i="13"/>
  <c r="L324" i="13"/>
  <c r="J327" i="13"/>
  <c r="H327" i="13"/>
  <c r="F327" i="13"/>
  <c r="J325" i="13"/>
  <c r="H325" i="13"/>
  <c r="F325" i="13"/>
  <c r="J322" i="13"/>
  <c r="H322" i="13"/>
  <c r="F322" i="13"/>
  <c r="J321" i="13"/>
  <c r="H321" i="13"/>
  <c r="F321" i="13"/>
  <c r="J320" i="13"/>
  <c r="H320" i="13"/>
  <c r="F320" i="13"/>
  <c r="J318" i="13"/>
  <c r="H318" i="13"/>
  <c r="F318" i="13"/>
  <c r="J316" i="13"/>
  <c r="H316" i="13"/>
  <c r="F316" i="13"/>
  <c r="J314" i="13"/>
  <c r="H314" i="13"/>
  <c r="F314" i="13"/>
  <c r="L319" i="13"/>
  <c r="H319" i="13" s="1"/>
  <c r="L317" i="13"/>
  <c r="L315" i="13"/>
  <c r="L313" i="13"/>
  <c r="L310" i="13"/>
  <c r="L308" i="13"/>
  <c r="L306" i="13"/>
  <c r="L304" i="13"/>
  <c r="J311" i="13"/>
  <c r="H311" i="13"/>
  <c r="F311" i="13"/>
  <c r="J309" i="13"/>
  <c r="H309" i="13"/>
  <c r="F309" i="13"/>
  <c r="J307" i="13"/>
  <c r="H307" i="13"/>
  <c r="F307" i="13"/>
  <c r="J305" i="13"/>
  <c r="H305" i="13"/>
  <c r="F305" i="13"/>
  <c r="L296" i="13"/>
  <c r="L292" i="13"/>
  <c r="L289" i="13"/>
  <c r="L285" i="13"/>
  <c r="L237" i="13"/>
  <c r="L232" i="13"/>
  <c r="L217" i="13"/>
  <c r="L209" i="13"/>
  <c r="L207" i="13"/>
  <c r="L205" i="13"/>
  <c r="L191" i="13"/>
  <c r="L186" i="13"/>
  <c r="L171" i="13"/>
  <c r="L148" i="13"/>
  <c r="H404" i="13" l="1"/>
  <c r="L378" i="13"/>
  <c r="L413" i="13"/>
  <c r="L679" i="13"/>
  <c r="L665" i="13" s="1"/>
  <c r="L484" i="13"/>
  <c r="L475" i="13" s="1"/>
  <c r="L418" i="13"/>
  <c r="L353" i="13"/>
  <c r="L509" i="13"/>
  <c r="J414" i="13"/>
  <c r="H414" i="13"/>
  <c r="L656" i="13"/>
  <c r="L323" i="13"/>
  <c r="F407" i="13"/>
  <c r="H351" i="13"/>
  <c r="H396" i="13"/>
  <c r="J426" i="13"/>
  <c r="L284" i="13"/>
  <c r="H392" i="13"/>
  <c r="H426" i="13"/>
  <c r="L441" i="13"/>
  <c r="L440" i="13" s="1"/>
  <c r="J424" i="13"/>
  <c r="H416" i="13"/>
  <c r="J416" i="13"/>
  <c r="J411" i="13"/>
  <c r="L406" i="13"/>
  <c r="H400" i="13"/>
  <c r="F400" i="13"/>
  <c r="H398" i="13"/>
  <c r="J398" i="13"/>
  <c r="H394" i="13"/>
  <c r="J392" i="13"/>
  <c r="H390" i="13"/>
  <c r="H386" i="13"/>
  <c r="J379" i="13"/>
  <c r="H379" i="13"/>
  <c r="J367" i="13"/>
  <c r="J344" i="13"/>
  <c r="L328" i="13"/>
  <c r="L312" i="13"/>
  <c r="J313" i="13"/>
  <c r="L303" i="13"/>
  <c r="F426" i="13"/>
  <c r="H424" i="13"/>
  <c r="H421" i="13"/>
  <c r="F424" i="13"/>
  <c r="H419" i="13"/>
  <c r="J419" i="13"/>
  <c r="F419" i="13"/>
  <c r="F416" i="13"/>
  <c r="F414" i="13"/>
  <c r="F411" i="13"/>
  <c r="H409" i="13"/>
  <c r="J409" i="13"/>
  <c r="H411" i="13"/>
  <c r="F409" i="13"/>
  <c r="J407" i="13"/>
  <c r="J404" i="13"/>
  <c r="F404" i="13"/>
  <c r="H407" i="13"/>
  <c r="J390" i="13"/>
  <c r="J394" i="13"/>
  <c r="F388" i="13"/>
  <c r="J400" i="13"/>
  <c r="F398" i="13"/>
  <c r="F396" i="13"/>
  <c r="J396" i="13"/>
  <c r="F394" i="13"/>
  <c r="F392" i="13"/>
  <c r="L383" i="13"/>
  <c r="F386" i="13"/>
  <c r="J388" i="13"/>
  <c r="F390" i="13"/>
  <c r="H388" i="13"/>
  <c r="J386" i="13"/>
  <c r="J384" i="13"/>
  <c r="H384" i="13"/>
  <c r="F384" i="13"/>
  <c r="F381" i="13"/>
  <c r="J381" i="13"/>
  <c r="H381" i="13"/>
  <c r="F379" i="13"/>
  <c r="J371" i="13"/>
  <c r="H371" i="13"/>
  <c r="F371" i="13"/>
  <c r="H367" i="13"/>
  <c r="F367" i="13"/>
  <c r="J365" i="13"/>
  <c r="H365" i="13"/>
  <c r="F365" i="13"/>
  <c r="J363" i="13"/>
  <c r="H363" i="13"/>
  <c r="F363" i="13"/>
  <c r="J361" i="13"/>
  <c r="F361" i="13"/>
  <c r="H361" i="13"/>
  <c r="J359" i="13"/>
  <c r="H359" i="13"/>
  <c r="F359" i="13"/>
  <c r="J356" i="13"/>
  <c r="H356" i="13"/>
  <c r="F356" i="13"/>
  <c r="J354" i="13"/>
  <c r="H354" i="13"/>
  <c r="F354" i="13"/>
  <c r="J351" i="13"/>
  <c r="F351" i="13"/>
  <c r="H350" i="13"/>
  <c r="J338" i="13"/>
  <c r="J329" i="13"/>
  <c r="J348" i="13"/>
  <c r="H348" i="13"/>
  <c r="F348" i="13"/>
  <c r="F344" i="13"/>
  <c r="H344" i="13"/>
  <c r="J342" i="13"/>
  <c r="H342" i="13"/>
  <c r="F342" i="13"/>
  <c r="F338" i="13"/>
  <c r="H338" i="13"/>
  <c r="J334" i="13"/>
  <c r="H334" i="13"/>
  <c r="F334" i="13"/>
  <c r="H329" i="13"/>
  <c r="F329" i="13"/>
  <c r="J326" i="13"/>
  <c r="H326" i="13"/>
  <c r="J324" i="13"/>
  <c r="F326" i="13"/>
  <c r="F324" i="13"/>
  <c r="H324" i="13"/>
  <c r="J350" i="13"/>
  <c r="J319" i="13"/>
  <c r="J317" i="13"/>
  <c r="J315" i="13"/>
  <c r="H315" i="13"/>
  <c r="F319" i="13"/>
  <c r="F317" i="13"/>
  <c r="H317" i="13"/>
  <c r="F315" i="13"/>
  <c r="F313" i="13"/>
  <c r="H313" i="13"/>
  <c r="J310" i="13"/>
  <c r="J308" i="13"/>
  <c r="J306" i="13"/>
  <c r="F306" i="13"/>
  <c r="H306" i="13"/>
  <c r="J304" i="13"/>
  <c r="F310" i="13"/>
  <c r="H310" i="13"/>
  <c r="H308" i="13"/>
  <c r="F308" i="13"/>
  <c r="F304" i="13"/>
  <c r="H304" i="13"/>
  <c r="L259" i="13"/>
  <c r="L255" i="13"/>
  <c r="L250" i="13"/>
  <c r="J254" i="13"/>
  <c r="H254" i="13"/>
  <c r="F254" i="13"/>
  <c r="L142" i="13"/>
  <c r="F141" i="13"/>
  <c r="H141" i="13"/>
  <c r="J141" i="13"/>
  <c r="J140" i="13"/>
  <c r="H140" i="13"/>
  <c r="F140" i="13"/>
  <c r="J139" i="13"/>
  <c r="H139" i="13"/>
  <c r="F139" i="13"/>
  <c r="L138" i="13"/>
  <c r="F131" i="13"/>
  <c r="F130" i="13"/>
  <c r="J131" i="13"/>
  <c r="J130" i="13"/>
  <c r="H131" i="13"/>
  <c r="H130" i="13"/>
  <c r="J137" i="13"/>
  <c r="J136" i="13"/>
  <c r="J135" i="13"/>
  <c r="J134" i="13"/>
  <c r="J133" i="13"/>
  <c r="H137" i="13"/>
  <c r="H136" i="13"/>
  <c r="H135" i="13"/>
  <c r="H134" i="13"/>
  <c r="H133" i="13"/>
  <c r="F137" i="13"/>
  <c r="F136" i="13"/>
  <c r="F135" i="13"/>
  <c r="F134" i="13"/>
  <c r="F133" i="13"/>
  <c r="L132" i="13"/>
  <c r="L129" i="13"/>
  <c r="L123" i="13"/>
  <c r="J113" i="13"/>
  <c r="J114" i="13"/>
  <c r="J115" i="13"/>
  <c r="J116" i="13"/>
  <c r="J117" i="13"/>
  <c r="J118" i="13"/>
  <c r="J119" i="13"/>
  <c r="J120" i="13"/>
  <c r="J121" i="13"/>
  <c r="J122" i="13"/>
  <c r="H113" i="13"/>
  <c r="H114" i="13"/>
  <c r="H115" i="13"/>
  <c r="H116" i="13"/>
  <c r="H117" i="13"/>
  <c r="H118" i="13"/>
  <c r="H119" i="13"/>
  <c r="H120" i="13"/>
  <c r="H121" i="13"/>
  <c r="H122" i="13"/>
  <c r="F113" i="13"/>
  <c r="F114" i="13"/>
  <c r="F115" i="13"/>
  <c r="F116" i="13"/>
  <c r="F117" i="13"/>
  <c r="F118" i="13"/>
  <c r="F119" i="13"/>
  <c r="F120" i="13"/>
  <c r="F121" i="13"/>
  <c r="F122" i="13"/>
  <c r="L108" i="13"/>
  <c r="L100" i="13"/>
  <c r="L99" i="13" s="1"/>
  <c r="L95" i="13"/>
  <c r="L94" i="13" s="1"/>
  <c r="L89" i="13"/>
  <c r="L79" i="13"/>
  <c r="L57" i="13"/>
  <c r="L56" i="13" s="1"/>
  <c r="L41" i="13"/>
  <c r="L36" i="13"/>
  <c r="L32" i="13"/>
  <c r="L26" i="13"/>
  <c r="L17" i="13"/>
  <c r="L66" i="13"/>
  <c r="J64" i="13"/>
  <c r="H64" i="13"/>
  <c r="F64" i="13"/>
  <c r="L44" i="13"/>
  <c r="L402" i="13" l="1"/>
  <c r="F350" i="13"/>
  <c r="J378" i="13"/>
  <c r="H383" i="13"/>
  <c r="F383" i="13"/>
  <c r="J383" i="13"/>
  <c r="H328" i="13"/>
  <c r="L302" i="13"/>
  <c r="L246" i="13"/>
  <c r="L107" i="13"/>
  <c r="J421" i="13"/>
  <c r="J423" i="13"/>
  <c r="F421" i="13"/>
  <c r="F423" i="13"/>
  <c r="H423" i="13"/>
  <c r="H378" i="13"/>
  <c r="J353" i="13"/>
  <c r="F353" i="13"/>
  <c r="H353" i="13"/>
  <c r="J328" i="13"/>
  <c r="F328" i="13"/>
  <c r="F378" i="13"/>
  <c r="J312" i="13"/>
  <c r="F312" i="13"/>
  <c r="H312" i="13"/>
  <c r="L35" i="13"/>
  <c r="L16" i="13"/>
  <c r="F129" i="13"/>
  <c r="J129" i="13"/>
  <c r="J108" i="13"/>
  <c r="H108" i="13"/>
  <c r="J132" i="13"/>
  <c r="F132" i="13"/>
  <c r="H132" i="13"/>
  <c r="H129" i="13"/>
  <c r="F108" i="13"/>
  <c r="L281" i="13" l="1"/>
  <c r="L280" i="13" s="1"/>
  <c r="J418" i="13"/>
  <c r="F418" i="13"/>
  <c r="H418" i="13"/>
  <c r="J323" i="13"/>
  <c r="F323" i="13"/>
  <c r="H323" i="13"/>
  <c r="L752" i="13" l="1"/>
  <c r="L746" i="13" s="1"/>
  <c r="C45" i="9"/>
  <c r="H34" i="8" l="1"/>
  <c r="H170" i="8"/>
  <c r="H167" i="8"/>
  <c r="S160" i="8"/>
  <c r="H160" i="8"/>
  <c r="S157" i="8"/>
  <c r="S154" i="8"/>
  <c r="H157" i="8"/>
  <c r="H154" i="8"/>
  <c r="H150" i="8"/>
  <c r="H147" i="8"/>
  <c r="H143" i="8"/>
  <c r="H140" i="8"/>
  <c r="S134" i="8"/>
  <c r="H134" i="8"/>
  <c r="H132" i="8"/>
  <c r="S132" i="8"/>
  <c r="S130" i="8"/>
  <c r="H130" i="8"/>
  <c r="H128" i="8"/>
  <c r="S128" i="8"/>
  <c r="S125" i="8"/>
  <c r="H125" i="8"/>
  <c r="S120" i="8"/>
  <c r="H120" i="8"/>
  <c r="H106" i="8"/>
  <c r="H101" i="8"/>
  <c r="H98" i="8"/>
  <c r="S92" i="8"/>
  <c r="S94" i="8"/>
  <c r="S86" i="8"/>
  <c r="H82" i="8"/>
  <c r="H74" i="8" s="1"/>
  <c r="S82" i="8"/>
  <c r="H49" i="8"/>
  <c r="H67" i="8"/>
  <c r="H69" i="8"/>
  <c r="H71" i="8"/>
  <c r="S67" i="8"/>
  <c r="S69" i="8"/>
  <c r="S71" i="8"/>
  <c r="I51" i="8"/>
  <c r="J51" i="8"/>
  <c r="K51" i="8"/>
  <c r="L51" i="8"/>
  <c r="M51" i="8"/>
  <c r="N51" i="8"/>
  <c r="O51" i="8"/>
  <c r="P51" i="8"/>
  <c r="Q51" i="8"/>
  <c r="R51" i="8"/>
  <c r="S51" i="8"/>
  <c r="S49" i="8"/>
  <c r="H42" i="8"/>
  <c r="H45" i="8"/>
  <c r="S45" i="8"/>
  <c r="S42" i="8"/>
  <c r="S31" i="8"/>
  <c r="H31" i="8"/>
  <c r="F23" i="8"/>
  <c r="F24" i="8"/>
  <c r="F25" i="8"/>
  <c r="F26" i="8"/>
  <c r="S19" i="8"/>
  <c r="H19" i="8"/>
  <c r="S15" i="8"/>
  <c r="H15" i="8"/>
  <c r="F87" i="8"/>
  <c r="E91" i="2" s="1"/>
  <c r="I82" i="8"/>
  <c r="J82" i="8"/>
  <c r="K82" i="8"/>
  <c r="L82" i="8"/>
  <c r="M82" i="8"/>
  <c r="N82" i="8"/>
  <c r="O82" i="8"/>
  <c r="P82" i="8"/>
  <c r="Q82" i="8"/>
  <c r="R82" i="8"/>
  <c r="H146" i="8" l="1"/>
  <c r="H139" i="8"/>
  <c r="S85" i="8"/>
  <c r="F82" i="8"/>
  <c r="F86" i="2" s="1"/>
  <c r="H48" i="8"/>
  <c r="F51" i="8"/>
  <c r="H41" i="8"/>
  <c r="S48" i="8"/>
  <c r="L264" i="13" l="1"/>
  <c r="L106" i="13" s="1"/>
  <c r="J265" i="13"/>
  <c r="H265" i="13"/>
  <c r="F265" i="13"/>
  <c r="J247" i="13"/>
  <c r="J248" i="13"/>
  <c r="J249" i="13"/>
  <c r="J251" i="13"/>
  <c r="J252" i="13"/>
  <c r="J253" i="13"/>
  <c r="J256" i="13"/>
  <c r="J257" i="13"/>
  <c r="J258" i="13"/>
  <c r="J260" i="13"/>
  <c r="J261" i="13"/>
  <c r="J262" i="13"/>
  <c r="J263" i="13"/>
  <c r="H247" i="13"/>
  <c r="H248" i="13"/>
  <c r="H249" i="13"/>
  <c r="H251" i="13"/>
  <c r="H252" i="13"/>
  <c r="H253" i="13"/>
  <c r="H256" i="13"/>
  <c r="H257" i="13"/>
  <c r="H258" i="13"/>
  <c r="H260" i="13"/>
  <c r="H261" i="13"/>
  <c r="H262" i="13"/>
  <c r="H263" i="13"/>
  <c r="F247" i="13"/>
  <c r="F248" i="13"/>
  <c r="F249" i="13"/>
  <c r="F251" i="13"/>
  <c r="F252" i="13"/>
  <c r="F253" i="13"/>
  <c r="F256" i="13"/>
  <c r="F257" i="13"/>
  <c r="F258" i="13"/>
  <c r="F260" i="13"/>
  <c r="F261" i="13"/>
  <c r="F262" i="13"/>
  <c r="F263" i="13"/>
  <c r="J244" i="13"/>
  <c r="H244" i="13"/>
  <c r="F244" i="13"/>
  <c r="J243" i="13"/>
  <c r="H243" i="13"/>
  <c r="F243" i="13"/>
  <c r="H138" i="13"/>
  <c r="F138" i="13"/>
  <c r="J138" i="13"/>
  <c r="J255" i="13" l="1"/>
  <c r="J259" i="13"/>
  <c r="H259" i="13"/>
  <c r="H255" i="13"/>
  <c r="H250" i="13"/>
  <c r="F250" i="13"/>
  <c r="J250" i="13"/>
  <c r="F255" i="13"/>
  <c r="J264" i="13"/>
  <c r="H264" i="13"/>
  <c r="F264" i="13"/>
  <c r="F259" i="13"/>
  <c r="F246" i="13" l="1"/>
  <c r="H246" i="13"/>
  <c r="J246" i="13"/>
  <c r="E202" i="2"/>
  <c r="I19" i="8"/>
  <c r="F141" i="8"/>
  <c r="D145" i="2" s="1"/>
  <c r="J34" i="8"/>
  <c r="J31" i="8"/>
  <c r="H29" i="8"/>
  <c r="H14" i="8" l="1"/>
  <c r="J631" i="13"/>
  <c r="H631" i="13"/>
  <c r="F631" i="13"/>
  <c r="J563" i="13"/>
  <c r="H563" i="13"/>
  <c r="F563" i="13"/>
  <c r="J493" i="13"/>
  <c r="H493" i="13"/>
  <c r="F493" i="13"/>
  <c r="J492" i="13"/>
  <c r="H492" i="13"/>
  <c r="F492" i="13"/>
  <c r="F486" i="13"/>
  <c r="H486" i="13"/>
  <c r="J486" i="13"/>
  <c r="F487" i="13"/>
  <c r="H487" i="13"/>
  <c r="J487" i="13"/>
  <c r="F488" i="13"/>
  <c r="H488" i="13"/>
  <c r="J488" i="13"/>
  <c r="J721" i="13"/>
  <c r="H721" i="13"/>
  <c r="F721" i="13"/>
  <c r="J708" i="13"/>
  <c r="H708" i="13"/>
  <c r="F708" i="13"/>
  <c r="J690" i="13"/>
  <c r="H690" i="13"/>
  <c r="F690" i="13"/>
  <c r="J691" i="13"/>
  <c r="H691" i="13"/>
  <c r="F691" i="13"/>
  <c r="J677" i="13"/>
  <c r="H677" i="13"/>
  <c r="F677" i="13"/>
  <c r="J607" i="13"/>
  <c r="H607" i="13"/>
  <c r="F607" i="13"/>
  <c r="J465" i="13"/>
  <c r="H465" i="13"/>
  <c r="F465" i="13"/>
  <c r="J464" i="13"/>
  <c r="H464" i="13"/>
  <c r="F464" i="13"/>
  <c r="E131" i="2"/>
  <c r="R125" i="8"/>
  <c r="Q125" i="8"/>
  <c r="P125" i="8"/>
  <c r="O125" i="8"/>
  <c r="N125" i="8"/>
  <c r="M125" i="8"/>
  <c r="L125" i="8"/>
  <c r="K125" i="8"/>
  <c r="J125" i="8"/>
  <c r="I125" i="8"/>
  <c r="E45" i="9" a="1"/>
  <c r="E45" i="9" s="1"/>
  <c r="F45" i="9" a="1"/>
  <c r="F45" i="9" s="1"/>
  <c r="D45" i="9" a="1"/>
  <c r="D45" i="9" s="1"/>
  <c r="D45" i="10" a="1"/>
  <c r="D45" i="10" s="1"/>
  <c r="C45" i="10" a="1"/>
  <c r="C45" i="10" s="1"/>
  <c r="D44" i="11" a="1"/>
  <c r="D44" i="11" s="1"/>
  <c r="E44" i="11" a="1"/>
  <c r="E44" i="11" s="1"/>
  <c r="F44" i="11" a="1"/>
  <c r="F44" i="11" s="1"/>
  <c r="C44" i="11" a="1"/>
  <c r="C44" i="11" s="1"/>
  <c r="D44" i="12" a="1"/>
  <c r="D44" i="12" s="1"/>
  <c r="C44" i="12" a="1"/>
  <c r="C44" i="12" s="1"/>
  <c r="I794" i="13"/>
  <c r="J54" i="13"/>
  <c r="J55" i="13"/>
  <c r="J58" i="13"/>
  <c r="J59" i="13"/>
  <c r="J60" i="13"/>
  <c r="J61" i="13"/>
  <c r="J62" i="13"/>
  <c r="J63" i="13"/>
  <c r="J67" i="13"/>
  <c r="J68" i="13"/>
  <c r="J69" i="13"/>
  <c r="J70" i="13"/>
  <c r="J72" i="13"/>
  <c r="J73" i="13"/>
  <c r="J74" i="13"/>
  <c r="J75" i="13"/>
  <c r="J76" i="13"/>
  <c r="J80" i="13"/>
  <c r="J81" i="13"/>
  <c r="J82" i="13"/>
  <c r="J83" i="13"/>
  <c r="J84" i="13"/>
  <c r="J85" i="13"/>
  <c r="J86" i="13"/>
  <c r="J87" i="13"/>
  <c r="J88" i="13"/>
  <c r="J90" i="13"/>
  <c r="J91" i="13"/>
  <c r="J92" i="13"/>
  <c r="J93" i="13"/>
  <c r="J96" i="13"/>
  <c r="J97" i="13"/>
  <c r="J101" i="13"/>
  <c r="J102" i="13"/>
  <c r="J103" i="13"/>
  <c r="J104" i="13"/>
  <c r="J105" i="13"/>
  <c r="J109" i="13"/>
  <c r="J110" i="13"/>
  <c r="J111" i="13"/>
  <c r="J112" i="13"/>
  <c r="J143" i="13"/>
  <c r="J144" i="13"/>
  <c r="J145" i="13"/>
  <c r="J146" i="13"/>
  <c r="J147" i="13"/>
  <c r="J149" i="13"/>
  <c r="J150" i="13"/>
  <c r="J151" i="13"/>
  <c r="J152" i="13"/>
  <c r="J153" i="13"/>
  <c r="J154" i="13"/>
  <c r="J155" i="13"/>
  <c r="J156" i="13"/>
  <c r="J157" i="13"/>
  <c r="J158" i="13"/>
  <c r="J159" i="13"/>
  <c r="J160" i="13"/>
  <c r="J161" i="13"/>
  <c r="J162" i="13"/>
  <c r="J163" i="13"/>
  <c r="J164" i="13"/>
  <c r="J165" i="13"/>
  <c r="J166" i="13"/>
  <c r="J167" i="13"/>
  <c r="J168" i="13"/>
  <c r="J169" i="13"/>
  <c r="J170" i="13"/>
  <c r="J172" i="13"/>
  <c r="J173" i="13"/>
  <c r="J174" i="13"/>
  <c r="J175" i="13"/>
  <c r="J176" i="13"/>
  <c r="J177" i="13"/>
  <c r="J178" i="13"/>
  <c r="J179" i="13"/>
  <c r="J180" i="13"/>
  <c r="J181" i="13"/>
  <c r="J182" i="13"/>
  <c r="J183" i="13"/>
  <c r="J184" i="13"/>
  <c r="J185" i="13"/>
  <c r="J187" i="13"/>
  <c r="J188" i="13"/>
  <c r="J189" i="13"/>
  <c r="J190" i="13"/>
  <c r="J192" i="13"/>
  <c r="J193" i="13"/>
  <c r="J194" i="13"/>
  <c r="J195" i="13"/>
  <c r="J196" i="13"/>
  <c r="J197" i="13"/>
  <c r="J198" i="13"/>
  <c r="J199" i="13"/>
  <c r="J200" i="13"/>
  <c r="J202" i="13"/>
  <c r="J203" i="13"/>
  <c r="J204" i="13"/>
  <c r="J206" i="13"/>
  <c r="J208" i="13"/>
  <c r="J210" i="13"/>
  <c r="J211" i="13"/>
  <c r="J212" i="13"/>
  <c r="J213" i="13"/>
  <c r="J214" i="13"/>
  <c r="J215" i="13"/>
  <c r="J216" i="13"/>
  <c r="J218" i="13"/>
  <c r="J219" i="13"/>
  <c r="J220" i="13"/>
  <c r="J221" i="13"/>
  <c r="J222" i="13"/>
  <c r="J223" i="13"/>
  <c r="J224" i="13"/>
  <c r="J225" i="13"/>
  <c r="J226" i="13"/>
  <c r="J227" i="13"/>
  <c r="J228" i="13"/>
  <c r="J229" i="13"/>
  <c r="J230" i="13"/>
  <c r="J231" i="13"/>
  <c r="J233" i="13"/>
  <c r="J234" i="13"/>
  <c r="J235" i="13"/>
  <c r="J236" i="13"/>
  <c r="J238" i="13"/>
  <c r="J239" i="13"/>
  <c r="J240" i="13"/>
  <c r="J241" i="13"/>
  <c r="J242" i="13"/>
  <c r="J245" i="13"/>
  <c r="J124" i="13"/>
  <c r="J125" i="13"/>
  <c r="J126" i="13"/>
  <c r="J127" i="13"/>
  <c r="J128" i="13"/>
  <c r="J267" i="13"/>
  <c r="J282" i="13"/>
  <c r="J283" i="13"/>
  <c r="J427" i="13"/>
  <c r="J428" i="13"/>
  <c r="J429" i="13"/>
  <c r="J430" i="13"/>
  <c r="J431" i="13"/>
  <c r="J435" i="13"/>
  <c r="J436" i="13"/>
  <c r="J437" i="13"/>
  <c r="J438" i="13"/>
  <c r="J439" i="13"/>
  <c r="J457" i="13"/>
  <c r="J459" i="13"/>
  <c r="J461" i="13"/>
  <c r="J463" i="13"/>
  <c r="J466" i="13"/>
  <c r="J286" i="13"/>
  <c r="J287" i="13"/>
  <c r="J288" i="13"/>
  <c r="J290" i="13"/>
  <c r="J291" i="13"/>
  <c r="J293" i="13"/>
  <c r="J294" i="13"/>
  <c r="J295" i="13"/>
  <c r="J297" i="13"/>
  <c r="J298" i="13"/>
  <c r="J299" i="13"/>
  <c r="J300" i="13"/>
  <c r="J301" i="13"/>
  <c r="J408" i="13"/>
  <c r="J410" i="13"/>
  <c r="J469" i="13"/>
  <c r="J470" i="13"/>
  <c r="J471" i="13"/>
  <c r="J472" i="13"/>
  <c r="J480" i="13"/>
  <c r="J481" i="13"/>
  <c r="J482" i="13"/>
  <c r="J483" i="13"/>
  <c r="J489" i="13"/>
  <c r="J490" i="13"/>
  <c r="J495" i="13"/>
  <c r="J496" i="13"/>
  <c r="J497" i="13"/>
  <c r="J498" i="13"/>
  <c r="J499" i="13"/>
  <c r="J500" i="13"/>
  <c r="J501" i="13"/>
  <c r="J502" i="13"/>
  <c r="J504" i="13"/>
  <c r="J506" i="13"/>
  <c r="J507" i="13"/>
  <c r="J511" i="13"/>
  <c r="J512" i="13"/>
  <c r="J513" i="13"/>
  <c r="J514" i="13"/>
  <c r="J515" i="13"/>
  <c r="J516" i="13"/>
  <c r="J517" i="13"/>
  <c r="J518" i="13"/>
  <c r="J519" i="13"/>
  <c r="J520" i="13"/>
  <c r="J521" i="13"/>
  <c r="J522" i="13"/>
  <c r="J523" i="13"/>
  <c r="J524" i="13"/>
  <c r="J525" i="13"/>
  <c r="J526" i="13"/>
  <c r="J527" i="13"/>
  <c r="J528" i="13"/>
  <c r="J533" i="13"/>
  <c r="J534" i="13"/>
  <c r="J535" i="13"/>
  <c r="J536" i="13"/>
  <c r="J537" i="13"/>
  <c r="J538" i="13"/>
  <c r="J539" i="13"/>
  <c r="J540" i="13"/>
  <c r="J541" i="13"/>
  <c r="J542" i="13"/>
  <c r="J543" i="13"/>
  <c r="J544" i="13"/>
  <c r="J545" i="13"/>
  <c r="J546" i="13"/>
  <c r="J547" i="13"/>
  <c r="J548" i="13"/>
  <c r="J549" i="13"/>
  <c r="J550" i="13"/>
  <c r="J554" i="13"/>
  <c r="J555" i="13"/>
  <c r="J556" i="13"/>
  <c r="J557" i="13"/>
  <c r="J558" i="13"/>
  <c r="J559" i="13"/>
  <c r="J560" i="13"/>
  <c r="J561" i="13"/>
  <c r="J562" i="13"/>
  <c r="J564" i="13"/>
  <c r="J566" i="13"/>
  <c r="J567" i="13"/>
  <c r="J569" i="13"/>
  <c r="J570" i="13"/>
  <c r="J572" i="13"/>
  <c r="J573" i="13"/>
  <c r="J575" i="13"/>
  <c r="J577" i="13"/>
  <c r="J578" i="13"/>
  <c r="J579" i="13"/>
  <c r="J580" i="13"/>
  <c r="J582" i="13"/>
  <c r="J583" i="13"/>
  <c r="J584" i="13"/>
  <c r="J585" i="13"/>
  <c r="J586" i="13"/>
  <c r="J588" i="13"/>
  <c r="J589" i="13"/>
  <c r="J590" i="13"/>
  <c r="J591" i="13"/>
  <c r="J592" i="13"/>
  <c r="J593" i="13"/>
  <c r="J594" i="13"/>
  <c r="J595" i="13"/>
  <c r="J597" i="13"/>
  <c r="J598" i="13"/>
  <c r="J599" i="13"/>
  <c r="J600" i="13"/>
  <c r="J602" i="13"/>
  <c r="J603" i="13"/>
  <c r="J604" i="13"/>
  <c r="J606" i="13"/>
  <c r="J608" i="13"/>
  <c r="J610" i="13"/>
  <c r="J611" i="13"/>
  <c r="J613" i="13"/>
  <c r="J614" i="13"/>
  <c r="J615" i="13"/>
  <c r="J616" i="13"/>
  <c r="J617" i="13"/>
  <c r="J618" i="13"/>
  <c r="J619" i="13"/>
  <c r="J621" i="13"/>
  <c r="J622" i="13"/>
  <c r="J624" i="13"/>
  <c r="J626" i="13"/>
  <c r="J628" i="13"/>
  <c r="J629" i="13"/>
  <c r="J630" i="13"/>
  <c r="J632" i="13"/>
  <c r="J634" i="13"/>
  <c r="J636" i="13"/>
  <c r="J639" i="13"/>
  <c r="J640" i="13"/>
  <c r="J641" i="13"/>
  <c r="J642" i="13"/>
  <c r="J643" i="13"/>
  <c r="J644" i="13"/>
  <c r="J645" i="13"/>
  <c r="J646" i="13"/>
  <c r="J647" i="13"/>
  <c r="J648" i="13"/>
  <c r="J649" i="13"/>
  <c r="J650" i="13"/>
  <c r="J651" i="13"/>
  <c r="J652" i="13"/>
  <c r="J653" i="13"/>
  <c r="J654" i="13"/>
  <c r="J655" i="13"/>
  <c r="J658" i="13"/>
  <c r="J659" i="13"/>
  <c r="J661" i="13"/>
  <c r="J662" i="13"/>
  <c r="J668" i="13"/>
  <c r="J669" i="13"/>
  <c r="J670" i="13"/>
  <c r="J671" i="13"/>
  <c r="J672" i="13"/>
  <c r="J673" i="13"/>
  <c r="J674" i="13"/>
  <c r="J675" i="13"/>
  <c r="J676" i="13"/>
  <c r="J678" i="13"/>
  <c r="J681" i="13"/>
  <c r="J682" i="13"/>
  <c r="J683" i="13"/>
  <c r="J684" i="13"/>
  <c r="J685" i="13"/>
  <c r="J686" i="13"/>
  <c r="J687" i="13"/>
  <c r="J688" i="13"/>
  <c r="J689" i="13"/>
  <c r="J692" i="13"/>
  <c r="J694" i="13"/>
  <c r="J695" i="13"/>
  <c r="J699" i="13"/>
  <c r="J700" i="13"/>
  <c r="J701" i="13"/>
  <c r="J702" i="13"/>
  <c r="J703" i="13"/>
  <c r="J704" i="13"/>
  <c r="J705" i="13"/>
  <c r="J706" i="13"/>
  <c r="J707" i="13"/>
  <c r="J709" i="13"/>
  <c r="J712" i="13"/>
  <c r="J713" i="13"/>
  <c r="J714" i="13"/>
  <c r="J715" i="13"/>
  <c r="J716" i="13"/>
  <c r="J717" i="13"/>
  <c r="J718" i="13"/>
  <c r="J719" i="13"/>
  <c r="J720" i="13"/>
  <c r="J722" i="13"/>
  <c r="J726" i="13"/>
  <c r="J727" i="13"/>
  <c r="J728" i="13"/>
  <c r="J729" i="13"/>
  <c r="J730" i="13"/>
  <c r="J731" i="13"/>
  <c r="J733" i="13"/>
  <c r="J734" i="13"/>
  <c r="J737" i="13"/>
  <c r="J738" i="13"/>
  <c r="J739" i="13"/>
  <c r="J740" i="13"/>
  <c r="J741" i="13"/>
  <c r="J742" i="13"/>
  <c r="J744" i="13"/>
  <c r="J745" i="13"/>
  <c r="J749" i="13"/>
  <c r="J751" i="13"/>
  <c r="J754" i="13"/>
  <c r="J756" i="13"/>
  <c r="J758" i="13"/>
  <c r="J759" i="13"/>
  <c r="J760" i="13"/>
  <c r="J761" i="13"/>
  <c r="J764" i="13"/>
  <c r="J765" i="13"/>
  <c r="J767" i="13"/>
  <c r="J768" i="13"/>
  <c r="J769" i="13"/>
  <c r="J770" i="13"/>
  <c r="J775" i="13"/>
  <c r="J776" i="13"/>
  <c r="J778" i="13"/>
  <c r="J779" i="13"/>
  <c r="J781" i="13"/>
  <c r="J782" i="13"/>
  <c r="J785" i="13"/>
  <c r="J786" i="13"/>
  <c r="J788" i="13"/>
  <c r="J789" i="13"/>
  <c r="J791" i="13"/>
  <c r="J792" i="13"/>
  <c r="J18" i="13"/>
  <c r="J19" i="13"/>
  <c r="J20" i="13"/>
  <c r="J21" i="13"/>
  <c r="J22" i="13"/>
  <c r="J23" i="13"/>
  <c r="J24" i="13"/>
  <c r="J25" i="13"/>
  <c r="J27" i="13"/>
  <c r="J28" i="13"/>
  <c r="J29" i="13"/>
  <c r="J30" i="13"/>
  <c r="J31" i="13"/>
  <c r="J33" i="13"/>
  <c r="J34" i="13"/>
  <c r="J37" i="13"/>
  <c r="J38" i="13"/>
  <c r="J39" i="13"/>
  <c r="J40" i="13"/>
  <c r="J42" i="13"/>
  <c r="J43" i="13"/>
  <c r="J45" i="13"/>
  <c r="J46" i="13"/>
  <c r="J47" i="13"/>
  <c r="J48" i="13"/>
  <c r="J49" i="13"/>
  <c r="J52" i="13"/>
  <c r="J53" i="13"/>
  <c r="H792" i="13"/>
  <c r="H791" i="13"/>
  <c r="H789" i="13"/>
  <c r="H788" i="13"/>
  <c r="H786" i="13"/>
  <c r="H785" i="13"/>
  <c r="H782" i="13"/>
  <c r="H781" i="13"/>
  <c r="H779" i="13"/>
  <c r="H778" i="13"/>
  <c r="H776" i="13"/>
  <c r="H775" i="13"/>
  <c r="H770" i="13"/>
  <c r="H769" i="13"/>
  <c r="H768" i="13"/>
  <c r="H767" i="13"/>
  <c r="H765" i="13"/>
  <c r="H764" i="13"/>
  <c r="H761" i="13"/>
  <c r="H760" i="13"/>
  <c r="H759" i="13"/>
  <c r="H758" i="13"/>
  <c r="H756" i="13"/>
  <c r="H754" i="13"/>
  <c r="H751" i="13"/>
  <c r="H749" i="13"/>
  <c r="H745" i="13"/>
  <c r="H744" i="13"/>
  <c r="H742" i="13"/>
  <c r="H741" i="13"/>
  <c r="H740" i="13"/>
  <c r="H739" i="13"/>
  <c r="H738" i="13"/>
  <c r="H737" i="13"/>
  <c r="H734" i="13"/>
  <c r="H733" i="13"/>
  <c r="H731" i="13"/>
  <c r="H730" i="13"/>
  <c r="H729" i="13"/>
  <c r="H728" i="13"/>
  <c r="H727" i="13"/>
  <c r="H726" i="13"/>
  <c r="H722" i="13"/>
  <c r="H720" i="13"/>
  <c r="H719" i="13"/>
  <c r="H718" i="13"/>
  <c r="H717" i="13"/>
  <c r="H716" i="13"/>
  <c r="H715" i="13"/>
  <c r="H714" i="13"/>
  <c r="H713" i="13"/>
  <c r="H712" i="13"/>
  <c r="H709" i="13"/>
  <c r="H707" i="13"/>
  <c r="H706" i="13"/>
  <c r="H705" i="13"/>
  <c r="H704" i="13"/>
  <c r="H703" i="13"/>
  <c r="H702" i="13"/>
  <c r="H701" i="13"/>
  <c r="H700" i="13"/>
  <c r="H699" i="13"/>
  <c r="H695" i="13"/>
  <c r="H694" i="13"/>
  <c r="H692" i="13"/>
  <c r="H689" i="13"/>
  <c r="H688" i="13"/>
  <c r="H687" i="13"/>
  <c r="H686" i="13"/>
  <c r="H685" i="13"/>
  <c r="H684" i="13"/>
  <c r="H683" i="13"/>
  <c r="H682" i="13"/>
  <c r="H681" i="13"/>
  <c r="H678" i="13"/>
  <c r="H676" i="13"/>
  <c r="H675" i="13"/>
  <c r="H674" i="13"/>
  <c r="H673" i="13"/>
  <c r="H672" i="13"/>
  <c r="H671" i="13"/>
  <c r="H670" i="13"/>
  <c r="H669" i="13"/>
  <c r="H668" i="13"/>
  <c r="H662" i="13"/>
  <c r="H661" i="13"/>
  <c r="H659" i="13"/>
  <c r="H658" i="13"/>
  <c r="H655" i="13"/>
  <c r="H654" i="13"/>
  <c r="H653" i="13"/>
  <c r="H652" i="13"/>
  <c r="H651" i="13"/>
  <c r="H650" i="13"/>
  <c r="H649" i="13"/>
  <c r="H648" i="13"/>
  <c r="H647" i="13"/>
  <c r="H646" i="13"/>
  <c r="H645" i="13"/>
  <c r="H644" i="13"/>
  <c r="H643" i="13"/>
  <c r="H642" i="13"/>
  <c r="H641" i="13"/>
  <c r="H640" i="13"/>
  <c r="H639" i="13"/>
  <c r="H636" i="13"/>
  <c r="H634" i="13"/>
  <c r="H632" i="13"/>
  <c r="H630" i="13"/>
  <c r="H629" i="13"/>
  <c r="H628" i="13"/>
  <c r="H626" i="13"/>
  <c r="H624" i="13"/>
  <c r="H622" i="13"/>
  <c r="H621" i="13"/>
  <c r="H619" i="13"/>
  <c r="H618" i="13"/>
  <c r="H617" i="13"/>
  <c r="H616" i="13"/>
  <c r="H615" i="13"/>
  <c r="H614" i="13"/>
  <c r="H613" i="13"/>
  <c r="H611" i="13"/>
  <c r="H610" i="13"/>
  <c r="H608" i="13"/>
  <c r="H606" i="13"/>
  <c r="H604" i="13"/>
  <c r="H603" i="13"/>
  <c r="H602" i="13"/>
  <c r="H600" i="13"/>
  <c r="H599" i="13"/>
  <c r="H598" i="13"/>
  <c r="H597" i="13"/>
  <c r="H595" i="13"/>
  <c r="H594" i="13"/>
  <c r="H593" i="13"/>
  <c r="H592" i="13"/>
  <c r="H591" i="13"/>
  <c r="H590" i="13"/>
  <c r="H589" i="13"/>
  <c r="H588" i="13"/>
  <c r="H586" i="13"/>
  <c r="H585" i="13"/>
  <c r="H584" i="13"/>
  <c r="H583" i="13"/>
  <c r="H582" i="13"/>
  <c r="H580" i="13"/>
  <c r="H579" i="13"/>
  <c r="H578" i="13"/>
  <c r="H577" i="13"/>
  <c r="H575" i="13"/>
  <c r="H573" i="13"/>
  <c r="H572" i="13"/>
  <c r="H570" i="13"/>
  <c r="H569" i="13"/>
  <c r="H567" i="13"/>
  <c r="H566" i="13"/>
  <c r="H564" i="13"/>
  <c r="H562" i="13"/>
  <c r="H561" i="13"/>
  <c r="H560" i="13"/>
  <c r="H559" i="13"/>
  <c r="H558" i="13"/>
  <c r="H557" i="13"/>
  <c r="H556" i="13"/>
  <c r="H555" i="13"/>
  <c r="H554" i="13"/>
  <c r="H550" i="13"/>
  <c r="H549" i="13"/>
  <c r="H548" i="13"/>
  <c r="H547" i="13"/>
  <c r="H546" i="13"/>
  <c r="H545" i="13"/>
  <c r="H544" i="13"/>
  <c r="H543" i="13"/>
  <c r="H542" i="13"/>
  <c r="H541" i="13"/>
  <c r="H540" i="13"/>
  <c r="H539" i="13"/>
  <c r="H538" i="13"/>
  <c r="H537" i="13"/>
  <c r="H536" i="13"/>
  <c r="H535" i="13"/>
  <c r="H534" i="13"/>
  <c r="H533" i="13"/>
  <c r="H528" i="13"/>
  <c r="H527" i="13"/>
  <c r="H526" i="13"/>
  <c r="H525" i="13"/>
  <c r="H524" i="13"/>
  <c r="H523" i="13"/>
  <c r="H522" i="13"/>
  <c r="H521" i="13"/>
  <c r="H520" i="13"/>
  <c r="H519" i="13"/>
  <c r="H518" i="13"/>
  <c r="H517" i="13"/>
  <c r="H516" i="13"/>
  <c r="H515" i="13"/>
  <c r="H514" i="13"/>
  <c r="H513" i="13"/>
  <c r="H512" i="13"/>
  <c r="H511" i="13"/>
  <c r="H507" i="13"/>
  <c r="H506" i="13"/>
  <c r="H504" i="13"/>
  <c r="H502" i="13"/>
  <c r="H501" i="13"/>
  <c r="H500" i="13"/>
  <c r="H499" i="13"/>
  <c r="H498" i="13"/>
  <c r="H497" i="13"/>
  <c r="H496" i="13"/>
  <c r="H495" i="13"/>
  <c r="H490" i="13"/>
  <c r="H489" i="13"/>
  <c r="H483" i="13"/>
  <c r="H482" i="13"/>
  <c r="H481" i="13"/>
  <c r="H480" i="13"/>
  <c r="H478" i="13"/>
  <c r="H477" i="13"/>
  <c r="H472" i="13"/>
  <c r="H471" i="13"/>
  <c r="H470" i="13"/>
  <c r="H469" i="13"/>
  <c r="H410" i="13"/>
  <c r="H408" i="13"/>
  <c r="H301" i="13"/>
  <c r="H300" i="13"/>
  <c r="H299" i="13"/>
  <c r="H298" i="13"/>
  <c r="H297" i="13"/>
  <c r="H295" i="13"/>
  <c r="H294" i="13"/>
  <c r="H293" i="13"/>
  <c r="H291" i="13"/>
  <c r="H290" i="13"/>
  <c r="H288" i="13"/>
  <c r="H287" i="13"/>
  <c r="H286" i="13"/>
  <c r="H466" i="13"/>
  <c r="H463" i="13"/>
  <c r="H461" i="13"/>
  <c r="H459" i="13"/>
  <c r="H457" i="13"/>
  <c r="H439" i="13"/>
  <c r="H438" i="13"/>
  <c r="H437" i="13"/>
  <c r="H436" i="13"/>
  <c r="H435" i="13"/>
  <c r="H432" i="13"/>
  <c r="H431" i="13"/>
  <c r="H430" i="13"/>
  <c r="H429" i="13"/>
  <c r="H428" i="13"/>
  <c r="H427" i="13"/>
  <c r="H283" i="13"/>
  <c r="H282" i="13"/>
  <c r="H267" i="13"/>
  <c r="H128" i="13"/>
  <c r="H127" i="13"/>
  <c r="H126" i="13"/>
  <c r="H125" i="13"/>
  <c r="H124" i="13"/>
  <c r="H245" i="13"/>
  <c r="H242" i="13"/>
  <c r="H241" i="13"/>
  <c r="H240" i="13"/>
  <c r="H239" i="13"/>
  <c r="H238" i="13"/>
  <c r="H236" i="13"/>
  <c r="H235" i="13"/>
  <c r="H234" i="13"/>
  <c r="H233" i="13"/>
  <c r="H231" i="13"/>
  <c r="H230" i="13"/>
  <c r="H229" i="13"/>
  <c r="H228" i="13"/>
  <c r="H227" i="13"/>
  <c r="H226" i="13"/>
  <c r="H225" i="13"/>
  <c r="H224" i="13"/>
  <c r="H223" i="13"/>
  <c r="H222" i="13"/>
  <c r="H221" i="13"/>
  <c r="H220" i="13"/>
  <c r="H219" i="13"/>
  <c r="H218" i="13"/>
  <c r="H216" i="13"/>
  <c r="H215" i="13"/>
  <c r="H214" i="13"/>
  <c r="H213" i="13"/>
  <c r="H212" i="13"/>
  <c r="H211" i="13"/>
  <c r="H210" i="13"/>
  <c r="H208" i="13"/>
  <c r="H206" i="13"/>
  <c r="H204" i="13"/>
  <c r="H203" i="13"/>
  <c r="H202" i="13"/>
  <c r="H200" i="13"/>
  <c r="H199" i="13"/>
  <c r="H198" i="13"/>
  <c r="H197" i="13"/>
  <c r="H196" i="13"/>
  <c r="H195" i="13"/>
  <c r="H194" i="13"/>
  <c r="H193" i="13"/>
  <c r="H192" i="13"/>
  <c r="H190" i="13"/>
  <c r="H189" i="13"/>
  <c r="H188" i="13"/>
  <c r="H187" i="13"/>
  <c r="H185" i="13"/>
  <c r="H184" i="13"/>
  <c r="H183" i="13"/>
  <c r="H182" i="13"/>
  <c r="H181" i="13"/>
  <c r="H180" i="13"/>
  <c r="H179" i="13"/>
  <c r="H178" i="13"/>
  <c r="H177" i="13"/>
  <c r="H176" i="13"/>
  <c r="H175" i="13"/>
  <c r="H174" i="13"/>
  <c r="H173" i="13"/>
  <c r="H172" i="13"/>
  <c r="H170" i="13"/>
  <c r="H169" i="13"/>
  <c r="H168" i="13"/>
  <c r="H167" i="13"/>
  <c r="H166" i="13"/>
  <c r="H165" i="13"/>
  <c r="H164" i="13"/>
  <c r="H163" i="13"/>
  <c r="H162" i="13"/>
  <c r="H161" i="13"/>
  <c r="H160" i="13"/>
  <c r="H159" i="13"/>
  <c r="H158" i="13"/>
  <c r="H157" i="13"/>
  <c r="H156" i="13"/>
  <c r="H155" i="13"/>
  <c r="H154" i="13"/>
  <c r="H153" i="13"/>
  <c r="H152" i="13"/>
  <c r="H151" i="13"/>
  <c r="H150" i="13"/>
  <c r="H149" i="13"/>
  <c r="H147" i="13"/>
  <c r="H146" i="13"/>
  <c r="H145" i="13"/>
  <c r="H144" i="13"/>
  <c r="H143" i="13"/>
  <c r="H112" i="13"/>
  <c r="H111" i="13"/>
  <c r="H110" i="13"/>
  <c r="H109" i="13"/>
  <c r="H105" i="13"/>
  <c r="H104" i="13"/>
  <c r="H103" i="13"/>
  <c r="H102" i="13"/>
  <c r="H101" i="13"/>
  <c r="H97" i="13"/>
  <c r="H96" i="13"/>
  <c r="H93" i="13"/>
  <c r="H92" i="13"/>
  <c r="H91" i="13"/>
  <c r="H90" i="13"/>
  <c r="H88" i="13"/>
  <c r="H87" i="13"/>
  <c r="H86" i="13"/>
  <c r="H85" i="13"/>
  <c r="H84" i="13"/>
  <c r="H83" i="13"/>
  <c r="H82" i="13"/>
  <c r="H81" i="13"/>
  <c r="H80" i="13"/>
  <c r="H76" i="13"/>
  <c r="H75" i="13"/>
  <c r="H74" i="13"/>
  <c r="H73" i="13"/>
  <c r="H72" i="13"/>
  <c r="H70" i="13"/>
  <c r="H69" i="13"/>
  <c r="H68" i="13"/>
  <c r="H67" i="13"/>
  <c r="H63" i="13"/>
  <c r="H62" i="13"/>
  <c r="H61" i="13"/>
  <c r="H60" i="13"/>
  <c r="H59" i="13"/>
  <c r="H58" i="13"/>
  <c r="H55" i="13"/>
  <c r="H54" i="13"/>
  <c r="H53" i="13"/>
  <c r="H52" i="13"/>
  <c r="H49" i="13"/>
  <c r="H48" i="13"/>
  <c r="H47" i="13"/>
  <c r="H46" i="13"/>
  <c r="H45" i="13"/>
  <c r="H43" i="13"/>
  <c r="H42" i="13"/>
  <c r="H40" i="13"/>
  <c r="H39" i="13"/>
  <c r="H38" i="13"/>
  <c r="H37" i="13"/>
  <c r="H34" i="13"/>
  <c r="H33" i="13"/>
  <c r="H31" i="13"/>
  <c r="H30" i="13"/>
  <c r="H29" i="13"/>
  <c r="H28" i="13"/>
  <c r="H27" i="13"/>
  <c r="H25" i="13"/>
  <c r="H24" i="13"/>
  <c r="H23" i="13"/>
  <c r="H22" i="13"/>
  <c r="H21" i="13"/>
  <c r="H20" i="13"/>
  <c r="H19" i="13"/>
  <c r="H18" i="13"/>
  <c r="F125" i="8" l="1"/>
  <c r="F129" i="2" s="1"/>
  <c r="J491" i="13"/>
  <c r="H485" i="13"/>
  <c r="F491" i="13"/>
  <c r="H491" i="13"/>
  <c r="J485" i="13"/>
  <c r="F485" i="13"/>
  <c r="J19" i="8"/>
  <c r="K19" i="8"/>
  <c r="L19" i="8"/>
  <c r="M19" i="8"/>
  <c r="N19" i="8"/>
  <c r="O19" i="8"/>
  <c r="P19" i="8"/>
  <c r="Q19" i="8"/>
  <c r="R19" i="8"/>
  <c r="L736" i="13"/>
  <c r="L711" i="13"/>
  <c r="L625" i="13"/>
  <c r="L71" i="13"/>
  <c r="F792" i="13"/>
  <c r="F791" i="13"/>
  <c r="F789" i="13"/>
  <c r="F788" i="13"/>
  <c r="F786" i="13"/>
  <c r="F785" i="13"/>
  <c r="F782" i="13"/>
  <c r="F781" i="13"/>
  <c r="F779" i="13"/>
  <c r="F778" i="13"/>
  <c r="F776" i="13"/>
  <c r="F775" i="13"/>
  <c r="F769" i="13"/>
  <c r="F768" i="13"/>
  <c r="F767" i="13"/>
  <c r="F765" i="13"/>
  <c r="F764" i="13"/>
  <c r="F761" i="13"/>
  <c r="F760" i="13"/>
  <c r="F759" i="13"/>
  <c r="F758" i="13"/>
  <c r="F756" i="13"/>
  <c r="F754" i="13"/>
  <c r="F751" i="13"/>
  <c r="F749" i="13"/>
  <c r="F745" i="13"/>
  <c r="F744" i="13"/>
  <c r="F742" i="13"/>
  <c r="F741" i="13"/>
  <c r="F740" i="13"/>
  <c r="F739" i="13"/>
  <c r="F738" i="13"/>
  <c r="F737" i="13"/>
  <c r="F734" i="13"/>
  <c r="F733" i="13"/>
  <c r="F731" i="13"/>
  <c r="F730" i="13"/>
  <c r="F729" i="13"/>
  <c r="F728" i="13"/>
  <c r="F727" i="13"/>
  <c r="F726" i="13"/>
  <c r="F722" i="13"/>
  <c r="F720" i="13"/>
  <c r="F719" i="13"/>
  <c r="F718" i="13"/>
  <c r="F717" i="13"/>
  <c r="F716" i="13"/>
  <c r="F715" i="13"/>
  <c r="F714" i="13"/>
  <c r="F713" i="13"/>
  <c r="F712" i="13"/>
  <c r="F709" i="13"/>
  <c r="F707" i="13"/>
  <c r="F706" i="13"/>
  <c r="F705" i="13"/>
  <c r="F704" i="13"/>
  <c r="F703" i="13"/>
  <c r="F702" i="13"/>
  <c r="F701" i="13"/>
  <c r="F700" i="13"/>
  <c r="F699" i="13"/>
  <c r="F695" i="13"/>
  <c r="F694" i="13"/>
  <c r="F692" i="13"/>
  <c r="F689" i="13"/>
  <c r="F688" i="13"/>
  <c r="F687" i="13"/>
  <c r="F686" i="13"/>
  <c r="F685" i="13"/>
  <c r="F684" i="13"/>
  <c r="F683" i="13"/>
  <c r="F682" i="13"/>
  <c r="F681" i="13"/>
  <c r="F678" i="13"/>
  <c r="F676" i="13"/>
  <c r="F675" i="13"/>
  <c r="F674" i="13"/>
  <c r="F673" i="13"/>
  <c r="F672" i="13"/>
  <c r="F671" i="13"/>
  <c r="F670" i="13"/>
  <c r="F669" i="13"/>
  <c r="F668" i="13"/>
  <c r="F662" i="13"/>
  <c r="F661" i="13"/>
  <c r="F659" i="13"/>
  <c r="F658" i="13"/>
  <c r="F655" i="13"/>
  <c r="F654" i="13"/>
  <c r="F653" i="13"/>
  <c r="F652" i="13"/>
  <c r="F651" i="13"/>
  <c r="F650" i="13"/>
  <c r="F649" i="13"/>
  <c r="F648" i="13"/>
  <c r="F647" i="13"/>
  <c r="F646" i="13"/>
  <c r="F645" i="13"/>
  <c r="F644" i="13"/>
  <c r="F643" i="13"/>
  <c r="F642" i="13"/>
  <c r="F641" i="13"/>
  <c r="F640" i="13"/>
  <c r="F639" i="13"/>
  <c r="F636" i="13"/>
  <c r="F634" i="13"/>
  <c r="F632" i="13"/>
  <c r="F630" i="13"/>
  <c r="F629" i="13"/>
  <c r="F628" i="13"/>
  <c r="F626" i="13"/>
  <c r="F624" i="13"/>
  <c r="F622" i="13"/>
  <c r="F621" i="13"/>
  <c r="F619" i="13"/>
  <c r="F618" i="13"/>
  <c r="F617" i="13"/>
  <c r="F616" i="13"/>
  <c r="F615" i="13"/>
  <c r="F614" i="13"/>
  <c r="F613" i="13"/>
  <c r="F611" i="13"/>
  <c r="F610" i="13"/>
  <c r="F608" i="13"/>
  <c r="F606" i="13"/>
  <c r="F604" i="13"/>
  <c r="F603" i="13"/>
  <c r="F602" i="13"/>
  <c r="F600" i="13"/>
  <c r="F599" i="13"/>
  <c r="F598" i="13"/>
  <c r="F597" i="13"/>
  <c r="F595" i="13"/>
  <c r="F594" i="13"/>
  <c r="F593" i="13"/>
  <c r="F592" i="13"/>
  <c r="F591" i="13"/>
  <c r="F590" i="13"/>
  <c r="F589" i="13"/>
  <c r="F588" i="13"/>
  <c r="F586" i="13"/>
  <c r="F585" i="13"/>
  <c r="F584" i="13"/>
  <c r="F583" i="13"/>
  <c r="F582" i="13"/>
  <c r="F580" i="13"/>
  <c r="F579" i="13"/>
  <c r="F578" i="13"/>
  <c r="F577" i="13"/>
  <c r="F575" i="13"/>
  <c r="F573" i="13"/>
  <c r="F572" i="13"/>
  <c r="F570" i="13"/>
  <c r="F569" i="13"/>
  <c r="F567" i="13"/>
  <c r="F566" i="13"/>
  <c r="F564" i="13"/>
  <c r="F562" i="13"/>
  <c r="F561" i="13"/>
  <c r="F560" i="13"/>
  <c r="F559" i="13"/>
  <c r="F558" i="13"/>
  <c r="F557" i="13"/>
  <c r="F556" i="13"/>
  <c r="F555" i="13"/>
  <c r="F554" i="13"/>
  <c r="F550" i="13"/>
  <c r="F549" i="13"/>
  <c r="F548" i="13"/>
  <c r="F547" i="13"/>
  <c r="F546" i="13"/>
  <c r="F545" i="13"/>
  <c r="F544" i="13"/>
  <c r="F543" i="13"/>
  <c r="F542" i="13"/>
  <c r="F541" i="13"/>
  <c r="F540" i="13"/>
  <c r="F539" i="13"/>
  <c r="F538" i="13"/>
  <c r="F537" i="13"/>
  <c r="F536" i="13"/>
  <c r="F535" i="13"/>
  <c r="F534" i="13"/>
  <c r="F533" i="13"/>
  <c r="F528" i="13"/>
  <c r="F527" i="13"/>
  <c r="F526" i="13"/>
  <c r="F525" i="13"/>
  <c r="F524" i="13"/>
  <c r="F523" i="13"/>
  <c r="F522" i="13"/>
  <c r="F521" i="13"/>
  <c r="F520" i="13"/>
  <c r="F519" i="13"/>
  <c r="F518" i="13"/>
  <c r="F517" i="13"/>
  <c r="F516" i="13"/>
  <c r="F515" i="13"/>
  <c r="F514" i="13"/>
  <c r="F513" i="13"/>
  <c r="F512" i="13"/>
  <c r="F511" i="13"/>
  <c r="F507" i="13"/>
  <c r="F506" i="13"/>
  <c r="F504" i="13"/>
  <c r="F502" i="13"/>
  <c r="F501" i="13"/>
  <c r="F500" i="13"/>
  <c r="F499" i="13"/>
  <c r="F498" i="13"/>
  <c r="F497" i="13"/>
  <c r="F496" i="13"/>
  <c r="F495" i="13"/>
  <c r="F490" i="13"/>
  <c r="F489" i="13"/>
  <c r="F483" i="13"/>
  <c r="F482" i="13"/>
  <c r="F481" i="13"/>
  <c r="F480" i="13"/>
  <c r="F478" i="13"/>
  <c r="F477" i="13"/>
  <c r="F472" i="13"/>
  <c r="F471" i="13"/>
  <c r="F470" i="13"/>
  <c r="F469" i="13"/>
  <c r="F410" i="13"/>
  <c r="F408" i="13"/>
  <c r="F301" i="13"/>
  <c r="F300" i="13"/>
  <c r="F299" i="13"/>
  <c r="F298" i="13"/>
  <c r="F297" i="13"/>
  <c r="F295" i="13"/>
  <c r="F294" i="13"/>
  <c r="F293" i="13"/>
  <c r="F291" i="13"/>
  <c r="F290" i="13"/>
  <c r="F288" i="13"/>
  <c r="F287" i="13"/>
  <c r="F286" i="13"/>
  <c r="F466" i="13"/>
  <c r="F463" i="13"/>
  <c r="F461" i="13"/>
  <c r="F459" i="13"/>
  <c r="F457" i="13"/>
  <c r="F439" i="13"/>
  <c r="F438" i="13"/>
  <c r="F437" i="13"/>
  <c r="F436" i="13"/>
  <c r="F435" i="13"/>
  <c r="F432" i="13"/>
  <c r="F431" i="13"/>
  <c r="F430" i="13"/>
  <c r="F429" i="13"/>
  <c r="F428" i="13"/>
  <c r="F427" i="13"/>
  <c r="F283" i="13"/>
  <c r="F282" i="13"/>
  <c r="F267" i="13"/>
  <c r="F128" i="13"/>
  <c r="F127" i="13"/>
  <c r="F126" i="13"/>
  <c r="F125" i="13"/>
  <c r="F124" i="13"/>
  <c r="F245" i="13"/>
  <c r="F242" i="13"/>
  <c r="F241" i="13"/>
  <c r="F240" i="13"/>
  <c r="F239" i="13"/>
  <c r="F238" i="13"/>
  <c r="F236" i="13"/>
  <c r="F235" i="13"/>
  <c r="F234" i="13"/>
  <c r="F233" i="13"/>
  <c r="F231" i="13"/>
  <c r="F230" i="13"/>
  <c r="F229" i="13"/>
  <c r="F228" i="13"/>
  <c r="F227" i="13"/>
  <c r="F226" i="13"/>
  <c r="F225" i="13"/>
  <c r="F224" i="13"/>
  <c r="F223" i="13"/>
  <c r="F222" i="13"/>
  <c r="F221" i="13"/>
  <c r="F220" i="13"/>
  <c r="F219" i="13"/>
  <c r="F218" i="13"/>
  <c r="F216" i="13"/>
  <c r="F215" i="13"/>
  <c r="F214" i="13"/>
  <c r="F213" i="13"/>
  <c r="F212" i="13"/>
  <c r="F211" i="13"/>
  <c r="F210" i="13"/>
  <c r="F208" i="13"/>
  <c r="F206" i="13"/>
  <c r="F204" i="13"/>
  <c r="F203" i="13"/>
  <c r="F202" i="13"/>
  <c r="F200" i="13"/>
  <c r="F199" i="13"/>
  <c r="F198" i="13"/>
  <c r="F197" i="13"/>
  <c r="F196" i="13"/>
  <c r="F195" i="13"/>
  <c r="F194" i="13"/>
  <c r="F193" i="13"/>
  <c r="F192" i="13"/>
  <c r="F190" i="13"/>
  <c r="F189" i="13"/>
  <c r="F188" i="13"/>
  <c r="F187" i="13"/>
  <c r="F185" i="13"/>
  <c r="F184" i="13"/>
  <c r="F183" i="13"/>
  <c r="F182" i="13"/>
  <c r="F181" i="13"/>
  <c r="F180" i="13"/>
  <c r="F179" i="13"/>
  <c r="F178" i="13"/>
  <c r="F177" i="13"/>
  <c r="F176" i="13"/>
  <c r="F175" i="13"/>
  <c r="F174" i="13"/>
  <c r="F173" i="13"/>
  <c r="F172" i="13"/>
  <c r="F170" i="13"/>
  <c r="F169" i="13"/>
  <c r="F168" i="13"/>
  <c r="F167" i="13"/>
  <c r="F166" i="13"/>
  <c r="F165" i="13"/>
  <c r="F164" i="13"/>
  <c r="F163" i="13"/>
  <c r="F162" i="13"/>
  <c r="F161" i="13"/>
  <c r="F160" i="13"/>
  <c r="F159" i="13"/>
  <c r="F158" i="13"/>
  <c r="F157" i="13"/>
  <c r="F156" i="13"/>
  <c r="F155" i="13"/>
  <c r="F154" i="13"/>
  <c r="F153" i="13"/>
  <c r="F152" i="13"/>
  <c r="F151" i="13"/>
  <c r="F150" i="13"/>
  <c r="F149" i="13"/>
  <c r="F147" i="13"/>
  <c r="F146" i="13"/>
  <c r="F145" i="13"/>
  <c r="F144" i="13"/>
  <c r="F143" i="13"/>
  <c r="F112" i="13"/>
  <c r="F111" i="13"/>
  <c r="F110" i="13"/>
  <c r="F109" i="13"/>
  <c r="F105" i="13"/>
  <c r="F104" i="13"/>
  <c r="F103" i="13"/>
  <c r="F102" i="13"/>
  <c r="F101" i="13"/>
  <c r="F97" i="13"/>
  <c r="F96" i="13"/>
  <c r="F93" i="13"/>
  <c r="F92" i="13"/>
  <c r="F91" i="13"/>
  <c r="F90" i="13"/>
  <c r="F88" i="13"/>
  <c r="F87" i="13"/>
  <c r="F86" i="13"/>
  <c r="F85" i="13"/>
  <c r="F84" i="13"/>
  <c r="F83" i="13"/>
  <c r="F82" i="13"/>
  <c r="F81" i="13"/>
  <c r="F80" i="13"/>
  <c r="F76" i="13"/>
  <c r="F75" i="13"/>
  <c r="F74" i="13"/>
  <c r="F73" i="13"/>
  <c r="F72" i="13"/>
  <c r="F70" i="13"/>
  <c r="F69" i="13"/>
  <c r="F68" i="13"/>
  <c r="F67" i="13"/>
  <c r="F63" i="13"/>
  <c r="F62" i="13"/>
  <c r="F61" i="13"/>
  <c r="F60" i="13"/>
  <c r="F59" i="13"/>
  <c r="F58" i="13"/>
  <c r="F55" i="13"/>
  <c r="F54" i="13"/>
  <c r="F53" i="13"/>
  <c r="F52" i="13"/>
  <c r="F49" i="13"/>
  <c r="F48" i="13"/>
  <c r="F47" i="13"/>
  <c r="F46" i="13"/>
  <c r="F45" i="13"/>
  <c r="F43" i="13"/>
  <c r="F42" i="13"/>
  <c r="F40" i="13"/>
  <c r="F39" i="13"/>
  <c r="F38" i="13"/>
  <c r="F37" i="13"/>
  <c r="F34" i="13"/>
  <c r="F33" i="13"/>
  <c r="F31" i="13"/>
  <c r="F30" i="13"/>
  <c r="F29" i="13"/>
  <c r="F28" i="13"/>
  <c r="F27" i="13"/>
  <c r="F25" i="13"/>
  <c r="F24" i="13"/>
  <c r="F23" i="13"/>
  <c r="F22" i="13"/>
  <c r="F21" i="13"/>
  <c r="F20" i="13"/>
  <c r="F19" i="13"/>
  <c r="F18" i="13"/>
  <c r="L743" i="13"/>
  <c r="D36" i="11"/>
  <c r="E36" i="11"/>
  <c r="F36" i="11"/>
  <c r="D29" i="11"/>
  <c r="E29" i="11"/>
  <c r="E39" i="11"/>
  <c r="F29" i="11"/>
  <c r="D15" i="11"/>
  <c r="D39" i="11" s="1"/>
  <c r="E15" i="11"/>
  <c r="F15" i="11"/>
  <c r="E37" i="9"/>
  <c r="E30" i="9"/>
  <c r="E16" i="9"/>
  <c r="D37" i="9"/>
  <c r="D30" i="9"/>
  <c r="D16" i="9"/>
  <c r="D40" i="9" s="1"/>
  <c r="F16" i="9"/>
  <c r="I167" i="8"/>
  <c r="J167" i="8"/>
  <c r="K167" i="8"/>
  <c r="L167" i="8"/>
  <c r="M167" i="8"/>
  <c r="N167" i="8"/>
  <c r="O167" i="8"/>
  <c r="P167" i="8"/>
  <c r="Q167" i="8"/>
  <c r="R167" i="8"/>
  <c r="S167" i="8"/>
  <c r="I170" i="8"/>
  <c r="J170" i="8"/>
  <c r="K170" i="8"/>
  <c r="L170" i="8"/>
  <c r="M170" i="8"/>
  <c r="N170" i="8"/>
  <c r="O170" i="8"/>
  <c r="P170" i="8"/>
  <c r="Q170" i="8"/>
  <c r="R170" i="8"/>
  <c r="S170" i="8"/>
  <c r="I175" i="8"/>
  <c r="J175" i="8"/>
  <c r="K175" i="8"/>
  <c r="L175" i="8"/>
  <c r="M175" i="8"/>
  <c r="N175" i="8"/>
  <c r="O175" i="8"/>
  <c r="P175" i="8"/>
  <c r="Q175" i="8"/>
  <c r="R175" i="8"/>
  <c r="S175" i="8"/>
  <c r="H175" i="8"/>
  <c r="H166" i="8" s="1"/>
  <c r="I147" i="8"/>
  <c r="J147" i="8"/>
  <c r="K147" i="8"/>
  <c r="L147" i="8"/>
  <c r="M147" i="8"/>
  <c r="N147" i="8"/>
  <c r="O147" i="8"/>
  <c r="P147" i="8"/>
  <c r="Q147" i="8"/>
  <c r="R147" i="8"/>
  <c r="S147" i="8"/>
  <c r="I150" i="8"/>
  <c r="J150" i="8"/>
  <c r="K150" i="8"/>
  <c r="L150" i="8"/>
  <c r="M150" i="8"/>
  <c r="N150" i="8"/>
  <c r="O150" i="8"/>
  <c r="P150" i="8"/>
  <c r="Q150" i="8"/>
  <c r="R150" i="8"/>
  <c r="S150" i="8"/>
  <c r="I154" i="8"/>
  <c r="J154" i="8"/>
  <c r="K154" i="8"/>
  <c r="L154" i="8"/>
  <c r="M154" i="8"/>
  <c r="N154" i="8"/>
  <c r="O154" i="8"/>
  <c r="P154" i="8"/>
  <c r="Q154" i="8"/>
  <c r="R154" i="8"/>
  <c r="I157" i="8"/>
  <c r="J157" i="8"/>
  <c r="K157" i="8"/>
  <c r="L157" i="8"/>
  <c r="M157" i="8"/>
  <c r="N157" i="8"/>
  <c r="O157" i="8"/>
  <c r="P157" i="8"/>
  <c r="Q157" i="8"/>
  <c r="R157" i="8"/>
  <c r="I160" i="8"/>
  <c r="J160" i="8"/>
  <c r="K160" i="8"/>
  <c r="L160" i="8"/>
  <c r="M160" i="8"/>
  <c r="N160" i="8"/>
  <c r="O160" i="8"/>
  <c r="P160" i="8"/>
  <c r="Q160" i="8"/>
  <c r="R160" i="8"/>
  <c r="I140" i="8"/>
  <c r="J140" i="8"/>
  <c r="K140" i="8"/>
  <c r="L140" i="8"/>
  <c r="M140" i="8"/>
  <c r="N140" i="8"/>
  <c r="O140" i="8"/>
  <c r="P140" i="8"/>
  <c r="Q140" i="8"/>
  <c r="R140" i="8"/>
  <c r="S140" i="8"/>
  <c r="I143" i="8"/>
  <c r="J143" i="8"/>
  <c r="K143" i="8"/>
  <c r="L143" i="8"/>
  <c r="M143" i="8"/>
  <c r="N143" i="8"/>
  <c r="O143" i="8"/>
  <c r="P143" i="8"/>
  <c r="Q143" i="8"/>
  <c r="R143" i="8"/>
  <c r="S143" i="8"/>
  <c r="I134" i="8"/>
  <c r="J134" i="8"/>
  <c r="K134" i="8"/>
  <c r="L134" i="8"/>
  <c r="M134" i="8"/>
  <c r="N134" i="8"/>
  <c r="O134" i="8"/>
  <c r="P134" i="8"/>
  <c r="Q134" i="8"/>
  <c r="R134" i="8"/>
  <c r="I132" i="8"/>
  <c r="J132" i="8"/>
  <c r="K132" i="8"/>
  <c r="L132" i="8"/>
  <c r="M132" i="8"/>
  <c r="N132" i="8"/>
  <c r="O132" i="8"/>
  <c r="P132" i="8"/>
  <c r="Q132" i="8"/>
  <c r="R132" i="8"/>
  <c r="I130" i="8"/>
  <c r="J130" i="8"/>
  <c r="K130" i="8"/>
  <c r="L130" i="8"/>
  <c r="M130" i="8"/>
  <c r="N130" i="8"/>
  <c r="O130" i="8"/>
  <c r="P130" i="8"/>
  <c r="Q130" i="8"/>
  <c r="R130" i="8"/>
  <c r="I128" i="8"/>
  <c r="J128" i="8"/>
  <c r="K128" i="8"/>
  <c r="L128" i="8"/>
  <c r="M128" i="8"/>
  <c r="N128" i="8"/>
  <c r="O128" i="8"/>
  <c r="P128" i="8"/>
  <c r="Q128" i="8"/>
  <c r="R128" i="8"/>
  <c r="I120" i="8"/>
  <c r="J120" i="8"/>
  <c r="K120" i="8"/>
  <c r="L120" i="8"/>
  <c r="M120" i="8"/>
  <c r="N120" i="8"/>
  <c r="O120" i="8"/>
  <c r="P120" i="8"/>
  <c r="Q120" i="8"/>
  <c r="R120" i="8"/>
  <c r="I111" i="8"/>
  <c r="J111" i="8"/>
  <c r="K111" i="8"/>
  <c r="L111" i="8"/>
  <c r="M111" i="8"/>
  <c r="N111" i="8"/>
  <c r="O111" i="8"/>
  <c r="P111" i="8"/>
  <c r="Q111" i="8"/>
  <c r="R111" i="8"/>
  <c r="S111" i="8"/>
  <c r="H97" i="8"/>
  <c r="I106" i="8"/>
  <c r="J106" i="8"/>
  <c r="K106" i="8"/>
  <c r="L106" i="8"/>
  <c r="M106" i="8"/>
  <c r="N106" i="8"/>
  <c r="O106" i="8"/>
  <c r="P106" i="8"/>
  <c r="Q106" i="8"/>
  <c r="R106" i="8"/>
  <c r="S106" i="8"/>
  <c r="I101" i="8"/>
  <c r="J101" i="8"/>
  <c r="K101" i="8"/>
  <c r="L101" i="8"/>
  <c r="M101" i="8"/>
  <c r="N101" i="8"/>
  <c r="O101" i="8"/>
  <c r="P101" i="8"/>
  <c r="Q101" i="8"/>
  <c r="R101" i="8"/>
  <c r="S101" i="8"/>
  <c r="I98" i="8"/>
  <c r="J98" i="8"/>
  <c r="K98" i="8"/>
  <c r="L98" i="8"/>
  <c r="M98" i="8"/>
  <c r="N98" i="8"/>
  <c r="O98" i="8"/>
  <c r="P98" i="8"/>
  <c r="Q98" i="8"/>
  <c r="R98" i="8"/>
  <c r="S98" i="8"/>
  <c r="I94" i="8"/>
  <c r="J94" i="8"/>
  <c r="K94" i="8"/>
  <c r="L94" i="8"/>
  <c r="M94" i="8"/>
  <c r="N94" i="8"/>
  <c r="O94" i="8"/>
  <c r="P94" i="8"/>
  <c r="Q94" i="8"/>
  <c r="R94" i="8"/>
  <c r="I92" i="8"/>
  <c r="J92" i="8"/>
  <c r="K92" i="8"/>
  <c r="L92" i="8"/>
  <c r="M92" i="8"/>
  <c r="N92" i="8"/>
  <c r="O92" i="8"/>
  <c r="P92" i="8"/>
  <c r="Q92" i="8"/>
  <c r="R92" i="8"/>
  <c r="I86" i="8"/>
  <c r="J86" i="8"/>
  <c r="K86" i="8"/>
  <c r="L86" i="8"/>
  <c r="M86" i="8"/>
  <c r="N86" i="8"/>
  <c r="O86" i="8"/>
  <c r="P86" i="8"/>
  <c r="Q86" i="8"/>
  <c r="R86" i="8"/>
  <c r="J74" i="8"/>
  <c r="K74" i="8"/>
  <c r="L74" i="8"/>
  <c r="M74" i="8"/>
  <c r="N74" i="8"/>
  <c r="O74" i="8"/>
  <c r="P74" i="8"/>
  <c r="Q74" i="8"/>
  <c r="R74" i="8"/>
  <c r="S74" i="8"/>
  <c r="I71" i="8"/>
  <c r="J71" i="8"/>
  <c r="K71" i="8"/>
  <c r="L71" i="8"/>
  <c r="M71" i="8"/>
  <c r="N71" i="8"/>
  <c r="O71" i="8"/>
  <c r="P71" i="8"/>
  <c r="Q71" i="8"/>
  <c r="R71" i="8"/>
  <c r="I69" i="8"/>
  <c r="J69" i="8"/>
  <c r="K69" i="8"/>
  <c r="L69" i="8"/>
  <c r="M69" i="8"/>
  <c r="N69" i="8"/>
  <c r="O69" i="8"/>
  <c r="P69" i="8"/>
  <c r="Q69" i="8"/>
  <c r="R69" i="8"/>
  <c r="I67" i="8"/>
  <c r="J67" i="8"/>
  <c r="K67" i="8"/>
  <c r="L67" i="8"/>
  <c r="M67" i="8"/>
  <c r="N67" i="8"/>
  <c r="O67" i="8"/>
  <c r="P67" i="8"/>
  <c r="Q67" i="8"/>
  <c r="R67" i="8"/>
  <c r="I49" i="8"/>
  <c r="J49" i="8"/>
  <c r="K49" i="8"/>
  <c r="L49" i="8"/>
  <c r="M49" i="8"/>
  <c r="N49" i="8"/>
  <c r="O49" i="8"/>
  <c r="P49" i="8"/>
  <c r="Q49" i="8"/>
  <c r="R49" i="8"/>
  <c r="I45" i="8"/>
  <c r="J45" i="8"/>
  <c r="K45" i="8"/>
  <c r="L45" i="8"/>
  <c r="M45" i="8"/>
  <c r="N45" i="8"/>
  <c r="O45" i="8"/>
  <c r="P45" i="8"/>
  <c r="Q45" i="8"/>
  <c r="R45" i="8"/>
  <c r="I42" i="8"/>
  <c r="J42" i="8"/>
  <c r="K42" i="8"/>
  <c r="L42" i="8"/>
  <c r="M42" i="8"/>
  <c r="N42" i="8"/>
  <c r="O42" i="8"/>
  <c r="P42" i="8"/>
  <c r="Q42" i="8"/>
  <c r="R42" i="8"/>
  <c r="S41" i="8"/>
  <c r="I34" i="8"/>
  <c r="K34" i="8"/>
  <c r="L34" i="8"/>
  <c r="M34" i="8"/>
  <c r="N34" i="8"/>
  <c r="O34" i="8"/>
  <c r="P34" i="8"/>
  <c r="Q34" i="8"/>
  <c r="R34" i="8"/>
  <c r="S34" i="8"/>
  <c r="I15" i="8"/>
  <c r="J15" i="8"/>
  <c r="K15" i="8"/>
  <c r="L15" i="8"/>
  <c r="M15" i="8"/>
  <c r="N15" i="8"/>
  <c r="O15" i="8"/>
  <c r="P15" i="8"/>
  <c r="Q15" i="8"/>
  <c r="R15" i="8"/>
  <c r="F27" i="8"/>
  <c r="I29" i="8"/>
  <c r="J29" i="8"/>
  <c r="K29" i="8"/>
  <c r="L29" i="8"/>
  <c r="M29" i="8"/>
  <c r="N29" i="8"/>
  <c r="O29" i="8"/>
  <c r="P29" i="8"/>
  <c r="Q29" i="8"/>
  <c r="R29" i="8"/>
  <c r="S29" i="8"/>
  <c r="I31" i="8"/>
  <c r="K31" i="8"/>
  <c r="L31" i="8"/>
  <c r="M31" i="8"/>
  <c r="N31" i="8"/>
  <c r="O31" i="8"/>
  <c r="P31" i="8"/>
  <c r="Q31" i="8"/>
  <c r="R31" i="8"/>
  <c r="F16" i="8"/>
  <c r="E20" i="2" s="1"/>
  <c r="F17" i="8"/>
  <c r="E21" i="2" s="1"/>
  <c r="F18" i="8"/>
  <c r="E22" i="2" s="1"/>
  <c r="F20" i="8"/>
  <c r="E24" i="2" s="1"/>
  <c r="F21" i="8"/>
  <c r="E25" i="2" s="1"/>
  <c r="F22" i="8"/>
  <c r="E26" i="2" s="1"/>
  <c r="F27" i="2"/>
  <c r="D17" i="5" s="1"/>
  <c r="F28" i="2"/>
  <c r="D18" i="5" s="1"/>
  <c r="F29" i="2"/>
  <c r="D19" i="5" s="1"/>
  <c r="F30" i="2"/>
  <c r="D20" i="5" s="1"/>
  <c r="F28" i="8"/>
  <c r="E32" i="2" s="1"/>
  <c r="F30" i="8"/>
  <c r="E34" i="2" s="1"/>
  <c r="F32" i="8"/>
  <c r="F35" i="8"/>
  <c r="F39" i="2" s="1"/>
  <c r="D25" i="5" s="1"/>
  <c r="F36" i="8"/>
  <c r="F40" i="2" s="1"/>
  <c r="D26" i="5" s="1"/>
  <c r="F37" i="8"/>
  <c r="F41" i="2" s="1"/>
  <c r="D27" i="5" s="1"/>
  <c r="F38" i="8"/>
  <c r="F42" i="2" s="1"/>
  <c r="D28" i="5" s="1"/>
  <c r="F39" i="8"/>
  <c r="F43" i="2" s="1"/>
  <c r="D29" i="5" s="1"/>
  <c r="F43" i="8"/>
  <c r="E47" i="2" s="1"/>
  <c r="F44" i="8"/>
  <c r="E48" i="2" s="1"/>
  <c r="F46" i="8"/>
  <c r="E50" i="2" s="1"/>
  <c r="F50" i="8"/>
  <c r="E54" i="2" s="1"/>
  <c r="F52" i="8"/>
  <c r="E56" i="2" s="1"/>
  <c r="F53" i="8"/>
  <c r="E57" i="2" s="1"/>
  <c r="F54" i="8"/>
  <c r="E58" i="2" s="1"/>
  <c r="F55" i="8"/>
  <c r="E59" i="2" s="1"/>
  <c r="F56" i="8"/>
  <c r="E60" i="2" s="1"/>
  <c r="F57" i="8"/>
  <c r="E61" i="2" s="1"/>
  <c r="F58" i="8"/>
  <c r="E62" i="2" s="1"/>
  <c r="F59" i="8"/>
  <c r="E63" i="2" s="1"/>
  <c r="F60" i="8"/>
  <c r="E64" i="2" s="1"/>
  <c r="F61" i="8"/>
  <c r="E65" i="2" s="1"/>
  <c r="F62" i="8"/>
  <c r="E66" i="2" s="1"/>
  <c r="F63" i="8"/>
  <c r="E67" i="2" s="1"/>
  <c r="F64" i="8"/>
  <c r="E68" i="2" s="1"/>
  <c r="F65" i="8"/>
  <c r="E69" i="2" s="1"/>
  <c r="F66" i="8"/>
  <c r="E70" i="2" s="1"/>
  <c r="F68" i="8"/>
  <c r="E72" i="2" s="1"/>
  <c r="F70" i="8"/>
  <c r="E74" i="2" s="1"/>
  <c r="F72" i="8"/>
  <c r="E76" i="2" s="1"/>
  <c r="F76" i="8"/>
  <c r="E80" i="2" s="1"/>
  <c r="F77" i="8"/>
  <c r="E81" i="2" s="1"/>
  <c r="F81" i="8"/>
  <c r="E85" i="2" s="1"/>
  <c r="F83" i="8"/>
  <c r="E87" i="2" s="1"/>
  <c r="F88" i="8"/>
  <c r="E92" i="2" s="1"/>
  <c r="F89" i="8"/>
  <c r="E93" i="2" s="1"/>
  <c r="F90" i="8"/>
  <c r="E94" i="2" s="1"/>
  <c r="F91" i="8"/>
  <c r="E95" i="2" s="1"/>
  <c r="F93" i="8"/>
  <c r="E97" i="2" s="1"/>
  <c r="F95" i="8"/>
  <c r="E99" i="2" s="1"/>
  <c r="F99" i="8"/>
  <c r="E103" i="2" s="1"/>
  <c r="F100" i="8"/>
  <c r="E104" i="2" s="1"/>
  <c r="F102" i="8"/>
  <c r="E106" i="2" s="1"/>
  <c r="F103" i="8"/>
  <c r="E107" i="2" s="1"/>
  <c r="F104" i="8"/>
  <c r="E108" i="2" s="1"/>
  <c r="F105" i="8"/>
  <c r="E109" i="2" s="1"/>
  <c r="F107" i="8"/>
  <c r="E111" i="2" s="1"/>
  <c r="F108" i="8"/>
  <c r="E112" i="2" s="1"/>
  <c r="F109" i="8"/>
  <c r="E113" i="2" s="1"/>
  <c r="F110" i="8"/>
  <c r="E114" i="2" s="1"/>
  <c r="F112" i="8"/>
  <c r="E116" i="2" s="1"/>
  <c r="F113" i="8"/>
  <c r="E117" i="2" s="1"/>
  <c r="F114" i="8"/>
  <c r="E118" i="2" s="1"/>
  <c r="F115" i="8"/>
  <c r="E119" i="2" s="1"/>
  <c r="F116" i="8"/>
  <c r="F117" i="8"/>
  <c r="F118" i="8"/>
  <c r="F119" i="8"/>
  <c r="F121" i="8"/>
  <c r="E125" i="2" s="1"/>
  <c r="F122" i="8"/>
  <c r="E126" i="2" s="1"/>
  <c r="F129" i="8"/>
  <c r="E133" i="2" s="1"/>
  <c r="F131" i="8"/>
  <c r="E135" i="2" s="1"/>
  <c r="F133" i="8"/>
  <c r="E137" i="2" s="1"/>
  <c r="F135" i="8"/>
  <c r="E139" i="2" s="1"/>
  <c r="F136" i="8"/>
  <c r="E140" i="2" s="1"/>
  <c r="F142" i="8"/>
  <c r="D146" i="2" s="1"/>
  <c r="F144" i="8"/>
  <c r="D148" i="2" s="1"/>
  <c r="F145" i="8"/>
  <c r="D149" i="2" s="1"/>
  <c r="F148" i="8"/>
  <c r="D152" i="2" s="1"/>
  <c r="F149" i="8"/>
  <c r="D153" i="2" s="1"/>
  <c r="F151" i="8"/>
  <c r="D155" i="2" s="1"/>
  <c r="F152" i="8"/>
  <c r="D156" i="2" s="1"/>
  <c r="F155" i="8"/>
  <c r="D159" i="2" s="1"/>
  <c r="F156" i="8"/>
  <c r="D160" i="2" s="1"/>
  <c r="F158" i="8"/>
  <c r="D162" i="2" s="1"/>
  <c r="F159" i="8"/>
  <c r="D163" i="2" s="1"/>
  <c r="F161" i="8"/>
  <c r="E165" i="2" s="1"/>
  <c r="F162" i="8"/>
  <c r="E166" i="2" s="1"/>
  <c r="F163" i="8"/>
  <c r="E167" i="2" s="1"/>
  <c r="F164" i="8"/>
  <c r="E168" i="2" s="1"/>
  <c r="F168" i="8"/>
  <c r="E172" i="2" s="1"/>
  <c r="F169" i="8"/>
  <c r="E173" i="2" s="1"/>
  <c r="F171" i="8"/>
  <c r="E175" i="2" s="1"/>
  <c r="F172" i="8"/>
  <c r="E176" i="2" s="1"/>
  <c r="F173" i="8"/>
  <c r="E177" i="2" s="1"/>
  <c r="F174" i="8"/>
  <c r="E178" i="2" s="1"/>
  <c r="F176" i="8"/>
  <c r="E180" i="2" s="1"/>
  <c r="D27" i="3"/>
  <c r="D23" i="3"/>
  <c r="F39" i="11"/>
  <c r="E40" i="9"/>
  <c r="L623" i="13"/>
  <c r="L620" i="13"/>
  <c r="E434" i="13"/>
  <c r="E433" i="13" s="1"/>
  <c r="L275" i="13"/>
  <c r="L269" i="13"/>
  <c r="L268" i="13" s="1"/>
  <c r="L266" i="13"/>
  <c r="L51" i="13"/>
  <c r="L50" i="13" s="1"/>
  <c r="W32" i="13"/>
  <c r="V32" i="13"/>
  <c r="U32" i="13"/>
  <c r="T32" i="13"/>
  <c r="S32" i="13"/>
  <c r="R32" i="13"/>
  <c r="Q32" i="13"/>
  <c r="P32" i="13"/>
  <c r="O32" i="13"/>
  <c r="N32" i="13"/>
  <c r="M32" i="13"/>
  <c r="W26" i="13"/>
  <c r="V26" i="13"/>
  <c r="U26" i="13"/>
  <c r="T26" i="13"/>
  <c r="S26" i="13"/>
  <c r="R26" i="13"/>
  <c r="Q26" i="13"/>
  <c r="P26" i="13"/>
  <c r="O26" i="13"/>
  <c r="N26" i="13"/>
  <c r="M26" i="13"/>
  <c r="W17" i="13"/>
  <c r="V17" i="13"/>
  <c r="U17" i="13"/>
  <c r="T17" i="13"/>
  <c r="S17" i="13"/>
  <c r="R17" i="13"/>
  <c r="Q17" i="13"/>
  <c r="P17" i="13"/>
  <c r="O17" i="13"/>
  <c r="N17" i="13"/>
  <c r="M17" i="13"/>
  <c r="F770" i="13"/>
  <c r="O41" i="8" l="1"/>
  <c r="E36" i="2"/>
  <c r="M139" i="8"/>
  <c r="L710" i="13"/>
  <c r="L696" i="13" s="1"/>
  <c r="L664" i="13" s="1"/>
  <c r="L552" i="13"/>
  <c r="L551" i="13" s="1"/>
  <c r="L508" i="13" s="1"/>
  <c r="K146" i="8"/>
  <c r="J473" i="13"/>
  <c r="E193" i="2"/>
  <c r="D26" i="3" s="1"/>
  <c r="L153" i="8"/>
  <c r="E189" i="2"/>
  <c r="C24" i="10"/>
  <c r="C24" i="9"/>
  <c r="F122" i="2"/>
  <c r="D53" i="5" s="1"/>
  <c r="F123" i="2"/>
  <c r="D54" i="5" s="1"/>
  <c r="F121" i="2"/>
  <c r="D52" i="5" s="1"/>
  <c r="F120" i="2"/>
  <c r="D51" i="5" s="1"/>
  <c r="O85" i="8"/>
  <c r="Q41" i="8"/>
  <c r="D24" i="5"/>
  <c r="F128" i="8"/>
  <c r="F132" i="2" s="1"/>
  <c r="Q85" i="8"/>
  <c r="I85" i="8"/>
  <c r="N85" i="8"/>
  <c r="R85" i="8"/>
  <c r="J85" i="8"/>
  <c r="J48" i="8"/>
  <c r="K153" i="8"/>
  <c r="O139" i="8"/>
  <c r="P97" i="8"/>
  <c r="O97" i="8"/>
  <c r="P85" i="8"/>
  <c r="M85" i="8"/>
  <c r="L85" i="8"/>
  <c r="K85" i="8"/>
  <c r="K41" i="8"/>
  <c r="F19" i="8"/>
  <c r="F23" i="2" s="1"/>
  <c r="D16" i="5" s="1"/>
  <c r="Q14" i="8"/>
  <c r="F15" i="8"/>
  <c r="F19" i="2" s="1"/>
  <c r="D15" i="5" s="1"/>
  <c r="Q146" i="8"/>
  <c r="L146" i="8"/>
  <c r="F49" i="8"/>
  <c r="F53" i="2" s="1"/>
  <c r="D34" i="5" s="1"/>
  <c r="S146" i="8"/>
  <c r="F34" i="8"/>
  <c r="F38" i="2" s="1"/>
  <c r="K139" i="8"/>
  <c r="M41" i="8"/>
  <c r="I74" i="8"/>
  <c r="F74" i="8" s="1"/>
  <c r="F78" i="2" s="1"/>
  <c r="F75" i="8"/>
  <c r="F79" i="2" s="1"/>
  <c r="D40" i="5" s="1"/>
  <c r="N97" i="8"/>
  <c r="F29" i="8"/>
  <c r="F33" i="2" s="1"/>
  <c r="D22" i="5" s="1"/>
  <c r="F42" i="8"/>
  <c r="F46" i="2" s="1"/>
  <c r="D31" i="5" s="1"/>
  <c r="F86" i="8"/>
  <c r="F90" i="2" s="1"/>
  <c r="D43" i="5" s="1"/>
  <c r="K14" i="8"/>
  <c r="H473" i="13"/>
  <c r="F473" i="13"/>
  <c r="F296" i="13"/>
  <c r="H296" i="13"/>
  <c r="J296" i="13"/>
  <c r="H292" i="13"/>
  <c r="F292" i="13"/>
  <c r="J292" i="13"/>
  <c r="J413" i="13"/>
  <c r="J402" i="13"/>
  <c r="F413" i="13"/>
  <c r="H413" i="13"/>
  <c r="H406" i="13"/>
  <c r="H403" i="13"/>
  <c r="F302" i="13"/>
  <c r="F303" i="13"/>
  <c r="J302" i="13"/>
  <c r="F140" i="8"/>
  <c r="E144" i="2" s="1"/>
  <c r="Q97" i="8"/>
  <c r="F147" i="8"/>
  <c r="E151" i="2" s="1"/>
  <c r="R14" i="8"/>
  <c r="F111" i="8"/>
  <c r="F132" i="8"/>
  <c r="J153" i="8"/>
  <c r="R166" i="8"/>
  <c r="I14" i="8"/>
  <c r="F94" i="8"/>
  <c r="F154" i="8"/>
  <c r="E158" i="2" s="1"/>
  <c r="L166" i="8"/>
  <c r="O166" i="8"/>
  <c r="H153" i="8"/>
  <c r="H138" i="8" s="1"/>
  <c r="F157" i="8"/>
  <c r="E161" i="2" s="1"/>
  <c r="S153" i="8"/>
  <c r="L14" i="8"/>
  <c r="M14" i="8"/>
  <c r="I139" i="8"/>
  <c r="O153" i="8"/>
  <c r="M146" i="8"/>
  <c r="S139" i="8"/>
  <c r="R41" i="8"/>
  <c r="N41" i="8"/>
  <c r="P153" i="8"/>
  <c r="F170" i="8"/>
  <c r="F174" i="2" s="1"/>
  <c r="E186" i="2" s="1"/>
  <c r="F123" i="13"/>
  <c r="H123" i="13"/>
  <c r="J123" i="13"/>
  <c r="H100" i="13"/>
  <c r="F100" i="13"/>
  <c r="J100" i="13"/>
  <c r="F171" i="13"/>
  <c r="J17" i="13"/>
  <c r="Q166" i="8"/>
  <c r="F175" i="8"/>
  <c r="K166" i="8"/>
  <c r="J166" i="8"/>
  <c r="P166" i="8"/>
  <c r="N166" i="8"/>
  <c r="I166" i="8"/>
  <c r="S166" i="8"/>
  <c r="F167" i="8"/>
  <c r="F171" i="2" s="1"/>
  <c r="F160" i="8"/>
  <c r="N153" i="8"/>
  <c r="M153" i="8"/>
  <c r="R153" i="8"/>
  <c r="Q153" i="8"/>
  <c r="I153" i="8"/>
  <c r="R146" i="8"/>
  <c r="J146" i="8"/>
  <c r="I146" i="8"/>
  <c r="P146" i="8"/>
  <c r="O146" i="8"/>
  <c r="N146" i="8"/>
  <c r="F150" i="8"/>
  <c r="E154" i="2" s="1"/>
  <c r="R139" i="8"/>
  <c r="Q139" i="8"/>
  <c r="P139" i="8"/>
  <c r="N139" i="8"/>
  <c r="F143" i="8"/>
  <c r="E147" i="2" s="1"/>
  <c r="L139" i="8"/>
  <c r="J139" i="8"/>
  <c r="F134" i="8"/>
  <c r="F138" i="2" s="1"/>
  <c r="F130" i="8"/>
  <c r="F134" i="2" s="1"/>
  <c r="F120" i="8"/>
  <c r="R97" i="8"/>
  <c r="K97" i="8"/>
  <c r="L97" i="8"/>
  <c r="S97" i="8"/>
  <c r="I97" i="8"/>
  <c r="J97" i="8"/>
  <c r="M97" i="8"/>
  <c r="F92" i="8"/>
  <c r="D41" i="5"/>
  <c r="F71" i="8"/>
  <c r="F75" i="2" s="1"/>
  <c r="D38" i="5" s="1"/>
  <c r="F69" i="8"/>
  <c r="F73" i="2" s="1"/>
  <c r="D37" i="5" s="1"/>
  <c r="F67" i="8"/>
  <c r="F71" i="2" s="1"/>
  <c r="D36" i="5" s="1"/>
  <c r="Q48" i="8"/>
  <c r="I48" i="8"/>
  <c r="L48" i="8"/>
  <c r="P48" i="8"/>
  <c r="O48" i="8"/>
  <c r="M48" i="8"/>
  <c r="F55" i="2"/>
  <c r="D35" i="5" s="1"/>
  <c r="K48" i="8"/>
  <c r="R48" i="8"/>
  <c r="N48" i="8"/>
  <c r="P41" i="8"/>
  <c r="I41" i="8"/>
  <c r="F45" i="8"/>
  <c r="F49" i="2" s="1"/>
  <c r="D32" i="5" s="1"/>
  <c r="L41" i="8"/>
  <c r="J41" i="8"/>
  <c r="O14" i="8"/>
  <c r="F31" i="8"/>
  <c r="F35" i="2" s="1"/>
  <c r="D23" i="5" s="1"/>
  <c r="F31" i="2"/>
  <c r="D21" i="5" s="1"/>
  <c r="J14" i="8"/>
  <c r="S14" i="8"/>
  <c r="M166" i="8"/>
  <c r="F101" i="8"/>
  <c r="N124" i="8"/>
  <c r="P14" i="8"/>
  <c r="F106" i="8"/>
  <c r="M124" i="8"/>
  <c r="L124" i="8"/>
  <c r="N14" i="8"/>
  <c r="F98" i="8"/>
  <c r="K124" i="8"/>
  <c r="H124" i="8"/>
  <c r="O124" i="8"/>
  <c r="S124" i="8"/>
  <c r="R124" i="8"/>
  <c r="I124" i="8"/>
  <c r="J124" i="8"/>
  <c r="Q124" i="8"/>
  <c r="P124" i="8"/>
  <c r="H755" i="13"/>
  <c r="H763" i="13"/>
  <c r="H774" i="13"/>
  <c r="J612" i="13"/>
  <c r="J657" i="13"/>
  <c r="J191" i="13"/>
  <c r="J217" i="13"/>
  <c r="J57" i="13"/>
  <c r="J462" i="13"/>
  <c r="J415" i="13"/>
  <c r="J66" i="13"/>
  <c r="J79" i="13"/>
  <c r="J95" i="13"/>
  <c r="J148" i="13"/>
  <c r="J205" i="13"/>
  <c r="J237" i="13"/>
  <c r="J289" i="13"/>
  <c r="J479" i="13"/>
  <c r="J503" i="13"/>
  <c r="J505" i="13"/>
  <c r="J574" i="13"/>
  <c r="J623" i="13"/>
  <c r="J627" i="13"/>
  <c r="J635" i="13"/>
  <c r="J743" i="13"/>
  <c r="H748" i="13"/>
  <c r="J750" i="13"/>
  <c r="H753" i="13"/>
  <c r="J755" i="13"/>
  <c r="J763" i="13"/>
  <c r="J774" i="13"/>
  <c r="J780" i="13"/>
  <c r="F784" i="13"/>
  <c r="J787" i="13"/>
  <c r="H790" i="13"/>
  <c r="J32" i="13"/>
  <c r="J494" i="13"/>
  <c r="J41" i="13"/>
  <c r="J56" i="13"/>
  <c r="H71" i="13"/>
  <c r="J456" i="13"/>
  <c r="J568" i="13"/>
  <c r="H571" i="13"/>
  <c r="J587" i="13"/>
  <c r="J667" i="13"/>
  <c r="J693" i="13"/>
  <c r="H698" i="13"/>
  <c r="J711" i="13"/>
  <c r="J732" i="13"/>
  <c r="J89" i="13"/>
  <c r="J266" i="13"/>
  <c r="J484" i="13"/>
  <c r="J637" i="13"/>
  <c r="J142" i="13"/>
  <c r="J171" i="13"/>
  <c r="J207" i="13"/>
  <c r="J458" i="13"/>
  <c r="J596" i="13"/>
  <c r="J625" i="13"/>
  <c r="J633" i="13"/>
  <c r="J638" i="13"/>
  <c r="J748" i="13"/>
  <c r="J753" i="13"/>
  <c r="J757" i="13"/>
  <c r="J766" i="13"/>
  <c r="J777" i="13"/>
  <c r="J784" i="13"/>
  <c r="J790" i="13"/>
  <c r="J553" i="13"/>
  <c r="J576" i="13"/>
  <c r="J26" i="13"/>
  <c r="J50" i="13"/>
  <c r="J51" i="13"/>
  <c r="J71" i="13"/>
  <c r="J99" i="13"/>
  <c r="J201" i="13"/>
  <c r="J232" i="13"/>
  <c r="J285" i="13"/>
  <c r="J476" i="13"/>
  <c r="J510" i="13"/>
  <c r="J532" i="13"/>
  <c r="J571" i="13"/>
  <c r="J620" i="13"/>
  <c r="J660" i="13"/>
  <c r="J680" i="13"/>
  <c r="J698" i="13"/>
  <c r="J725" i="13"/>
  <c r="J736" i="13"/>
  <c r="J36" i="13"/>
  <c r="J303" i="13"/>
  <c r="J467" i="13"/>
  <c r="J468" i="13"/>
  <c r="J565" i="13"/>
  <c r="J581" i="13"/>
  <c r="H660" i="13"/>
  <c r="J605" i="13"/>
  <c r="J44" i="13"/>
  <c r="J65" i="13"/>
  <c r="J94" i="13"/>
  <c r="J186" i="13"/>
  <c r="J209" i="13"/>
  <c r="J433" i="13"/>
  <c r="J434" i="13"/>
  <c r="J460" i="13"/>
  <c r="J412" i="13"/>
  <c r="J601" i="13"/>
  <c r="J609" i="13"/>
  <c r="H732" i="13"/>
  <c r="H32" i="13"/>
  <c r="L773" i="13"/>
  <c r="L772" i="13" s="1"/>
  <c r="F790" i="13"/>
  <c r="H766" i="13"/>
  <c r="H657" i="13"/>
  <c r="H680" i="13"/>
  <c r="H787" i="13"/>
  <c r="H711" i="13"/>
  <c r="H736" i="13"/>
  <c r="H777" i="13"/>
  <c r="H207" i="13"/>
  <c r="H627" i="13"/>
  <c r="H51" i="13"/>
  <c r="H479" i="13"/>
  <c r="H494" i="13"/>
  <c r="H574" i="13"/>
  <c r="H581" i="13"/>
  <c r="T16" i="13"/>
  <c r="H405" i="13"/>
  <c r="H553" i="13"/>
  <c r="H532" i="13"/>
  <c r="H635" i="13"/>
  <c r="F576" i="13"/>
  <c r="F217" i="13"/>
  <c r="H510" i="13"/>
  <c r="H412" i="13"/>
  <c r="H266" i="13"/>
  <c r="H468" i="13"/>
  <c r="H568" i="13"/>
  <c r="F625" i="13"/>
  <c r="F484" i="13"/>
  <c r="H57" i="13"/>
  <c r="F553" i="13"/>
  <c r="F456" i="13"/>
  <c r="H596" i="13"/>
  <c r="F205" i="13"/>
  <c r="F574" i="13"/>
  <c r="H434" i="13"/>
  <c r="H66" i="13"/>
  <c r="H36" i="13"/>
  <c r="H458" i="13"/>
  <c r="H148" i="13"/>
  <c r="F209" i="13"/>
  <c r="H505" i="13"/>
  <c r="F633" i="13"/>
  <c r="F787" i="13"/>
  <c r="H415" i="13"/>
  <c r="S16" i="13"/>
  <c r="H17" i="13"/>
  <c r="F142" i="13"/>
  <c r="F207" i="13"/>
  <c r="F460" i="13"/>
  <c r="H623" i="13"/>
  <c r="H625" i="13"/>
  <c r="F581" i="13"/>
  <c r="H476" i="13"/>
  <c r="H44" i="13"/>
  <c r="H142" i="13"/>
  <c r="H638" i="13"/>
  <c r="H693" i="13"/>
  <c r="H750" i="13"/>
  <c r="H725" i="13"/>
  <c r="L724" i="13"/>
  <c r="F667" i="13"/>
  <c r="H667" i="13"/>
  <c r="F660" i="13"/>
  <c r="F232" i="13"/>
  <c r="H232" i="13"/>
  <c r="F237" i="13"/>
  <c r="H237" i="13"/>
  <c r="F458" i="13"/>
  <c r="F289" i="13"/>
  <c r="L274" i="13"/>
  <c r="F753" i="13"/>
  <c r="F638" i="13"/>
  <c r="F79" i="13"/>
  <c r="F412" i="13"/>
  <c r="H637" i="13"/>
  <c r="F780" i="13"/>
  <c r="F405" i="13"/>
  <c r="F620" i="13"/>
  <c r="H79" i="13"/>
  <c r="F89" i="13"/>
  <c r="H89" i="13"/>
  <c r="F777" i="13"/>
  <c r="H95" i="13"/>
  <c r="H484" i="13"/>
  <c r="F568" i="13"/>
  <c r="F587" i="13"/>
  <c r="F623" i="13"/>
  <c r="F698" i="13"/>
  <c r="F609" i="13"/>
  <c r="H609" i="13"/>
  <c r="H460" i="13"/>
  <c r="H462" i="13"/>
  <c r="F763" i="13"/>
  <c r="W16" i="13"/>
  <c r="H289" i="13"/>
  <c r="H601" i="13"/>
  <c r="F635" i="13"/>
  <c r="F596" i="13"/>
  <c r="P16" i="13"/>
  <c r="H209" i="13"/>
  <c r="H612" i="13"/>
  <c r="H171" i="13"/>
  <c r="H757" i="13"/>
  <c r="F750" i="13"/>
  <c r="H565" i="13"/>
  <c r="H303" i="13"/>
  <c r="H456" i="13"/>
  <c r="H576" i="13"/>
  <c r="L735" i="13"/>
  <c r="H743" i="13"/>
  <c r="F71" i="13"/>
  <c r="U16" i="13"/>
  <c r="M16" i="13"/>
  <c r="H285" i="13"/>
  <c r="H587" i="13"/>
  <c r="N16" i="13"/>
  <c r="O16" i="13"/>
  <c r="H205" i="13"/>
  <c r="F748" i="13"/>
  <c r="Q16" i="13"/>
  <c r="F565" i="13"/>
  <c r="H605" i="13"/>
  <c r="F693" i="13"/>
  <c r="F757" i="13"/>
  <c r="F479" i="13"/>
  <c r="H41" i="13"/>
  <c r="F571" i="13"/>
  <c r="F201" i="13"/>
  <c r="H784" i="13"/>
  <c r="H26" i="13"/>
  <c r="H186" i="13"/>
  <c r="H191" i="13"/>
  <c r="H201" i="13"/>
  <c r="F627" i="13"/>
  <c r="H433" i="13"/>
  <c r="H467" i="13"/>
  <c r="R16" i="13"/>
  <c r="H217" i="13"/>
  <c r="H620" i="13"/>
  <c r="H633" i="13"/>
  <c r="H780" i="13"/>
  <c r="F725" i="13"/>
  <c r="F657" i="13"/>
  <c r="F743" i="13"/>
  <c r="F766" i="13"/>
  <c r="L65" i="13"/>
  <c r="L15" i="13" s="1"/>
  <c r="F66" i="13"/>
  <c r="F41" i="13"/>
  <c r="F44" i="13"/>
  <c r="L78" i="13"/>
  <c r="L77" i="13" s="1"/>
  <c r="F434" i="13"/>
  <c r="F26" i="13"/>
  <c r="F755" i="13"/>
  <c r="F462" i="13"/>
  <c r="F57" i="13"/>
  <c r="F95" i="13"/>
  <c r="F32" i="13"/>
  <c r="F711" i="13"/>
  <c r="F468" i="13"/>
  <c r="F601" i="13"/>
  <c r="F505" i="13"/>
  <c r="F510" i="13"/>
  <c r="F532" i="13"/>
  <c r="F285" i="13"/>
  <c r="F736" i="13"/>
  <c r="F186" i="13"/>
  <c r="H503" i="13"/>
  <c r="F148" i="13"/>
  <c r="F605" i="13"/>
  <c r="F51" i="13"/>
  <c r="V16" i="13"/>
  <c r="F266" i="13"/>
  <c r="F476" i="13"/>
  <c r="F732" i="13"/>
  <c r="F415" i="13"/>
  <c r="F191" i="13"/>
  <c r="F17" i="13"/>
  <c r="F36" i="13"/>
  <c r="F494" i="13"/>
  <c r="F612" i="13"/>
  <c r="F680" i="13"/>
  <c r="F774" i="13"/>
  <c r="L138" i="8" l="1"/>
  <c r="L178" i="8" s="1"/>
  <c r="F179" i="2"/>
  <c r="D70" i="5" s="1"/>
  <c r="F164" i="2"/>
  <c r="D66" i="5" s="1"/>
  <c r="C28" i="10"/>
  <c r="C28" i="9"/>
  <c r="C34" i="10"/>
  <c r="C34" i="9"/>
  <c r="C33" i="10"/>
  <c r="C33" i="9"/>
  <c r="F136" i="2"/>
  <c r="C32" i="10"/>
  <c r="C32" i="9"/>
  <c r="C31" i="10"/>
  <c r="C31" i="9"/>
  <c r="E192" i="2"/>
  <c r="D25" i="3" s="1"/>
  <c r="D24" i="3" s="1"/>
  <c r="F124" i="2"/>
  <c r="D55" i="5" s="1"/>
  <c r="F115" i="2"/>
  <c r="D50" i="5" s="1"/>
  <c r="F110" i="2"/>
  <c r="D49" i="5" s="1"/>
  <c r="F105" i="2"/>
  <c r="D48" i="5" s="1"/>
  <c r="F102" i="2"/>
  <c r="D47" i="5" s="1"/>
  <c r="F98" i="2"/>
  <c r="D45" i="5" s="1"/>
  <c r="F96" i="2"/>
  <c r="D44" i="5" s="1"/>
  <c r="C21" i="10"/>
  <c r="C21" i="9"/>
  <c r="C18" i="10"/>
  <c r="C18" i="9"/>
  <c r="D14" i="5"/>
  <c r="D33" i="5"/>
  <c r="D30" i="5"/>
  <c r="D39" i="5"/>
  <c r="H178" i="8"/>
  <c r="M138" i="8"/>
  <c r="M178" i="8" s="1"/>
  <c r="K138" i="8"/>
  <c r="K178" i="8" s="1"/>
  <c r="S138" i="8"/>
  <c r="S178" i="8" s="1"/>
  <c r="E200" i="2"/>
  <c r="O138" i="8"/>
  <c r="O178" i="8" s="1"/>
  <c r="F124" i="8"/>
  <c r="F128" i="2" s="1"/>
  <c r="F14" i="8"/>
  <c r="F18" i="2" s="1"/>
  <c r="P138" i="8"/>
  <c r="P178" i="8" s="1"/>
  <c r="F146" i="8"/>
  <c r="D61" i="5"/>
  <c r="D57" i="5"/>
  <c r="D58" i="5"/>
  <c r="D59" i="5"/>
  <c r="L723" i="13"/>
  <c r="L663" i="13" s="1"/>
  <c r="J475" i="13"/>
  <c r="H281" i="13"/>
  <c r="J281" i="13"/>
  <c r="F284" i="13"/>
  <c r="H284" i="13"/>
  <c r="J284" i="13"/>
  <c r="J106" i="13"/>
  <c r="F106" i="13"/>
  <c r="H106" i="13"/>
  <c r="L771" i="13"/>
  <c r="J403" i="13"/>
  <c r="H302" i="13"/>
  <c r="J405" i="13"/>
  <c r="J406" i="13"/>
  <c r="F406" i="13"/>
  <c r="F403" i="13"/>
  <c r="H402" i="13"/>
  <c r="F65" i="13"/>
  <c r="L98" i="13"/>
  <c r="F166" i="8"/>
  <c r="F85" i="8"/>
  <c r="F89" i="2" s="1"/>
  <c r="D19" i="3"/>
  <c r="D69" i="5"/>
  <c r="Q138" i="8"/>
  <c r="Q178" i="8" s="1"/>
  <c r="D68" i="5"/>
  <c r="D22" i="3"/>
  <c r="J138" i="8"/>
  <c r="J178" i="8" s="1"/>
  <c r="F153" i="8"/>
  <c r="H107" i="13"/>
  <c r="J107" i="13"/>
  <c r="F107" i="13"/>
  <c r="H99" i="13"/>
  <c r="F99" i="13"/>
  <c r="M15" i="13"/>
  <c r="I138" i="8"/>
  <c r="I178" i="8" s="1"/>
  <c r="R138" i="8"/>
  <c r="R178" i="8" s="1"/>
  <c r="N138" i="8"/>
  <c r="N178" i="8" s="1"/>
  <c r="F139" i="8"/>
  <c r="F143" i="2" s="1"/>
  <c r="F97" i="8"/>
  <c r="F101" i="2" s="1"/>
  <c r="F48" i="8"/>
  <c r="F52" i="2" s="1"/>
  <c r="F41" i="8"/>
  <c r="F45" i="2" s="1"/>
  <c r="H531" i="13"/>
  <c r="J531" i="13"/>
  <c r="J280" i="13"/>
  <c r="J666" i="13"/>
  <c r="J656" i="13"/>
  <c r="J752" i="13"/>
  <c r="J16" i="13"/>
  <c r="J724" i="13"/>
  <c r="J679" i="13"/>
  <c r="J773" i="13"/>
  <c r="J783" i="13"/>
  <c r="J551" i="13"/>
  <c r="J552" i="13"/>
  <c r="J35" i="13"/>
  <c r="J735" i="13"/>
  <c r="J747" i="13"/>
  <c r="J77" i="13"/>
  <c r="J78" i="13"/>
  <c r="J710" i="13"/>
  <c r="J697" i="13"/>
  <c r="O15" i="13"/>
  <c r="R15" i="13"/>
  <c r="Q15" i="13"/>
  <c r="T15" i="13"/>
  <c r="P15" i="13"/>
  <c r="N15" i="13"/>
  <c r="S15" i="13"/>
  <c r="F783" i="13"/>
  <c r="H666" i="13"/>
  <c r="H78" i="13"/>
  <c r="W15" i="13"/>
  <c r="F433" i="13"/>
  <c r="F735" i="13"/>
  <c r="H773" i="13"/>
  <c r="F710" i="13"/>
  <c r="V15" i="13"/>
  <c r="F94" i="13"/>
  <c r="H94" i="13"/>
  <c r="F56" i="13"/>
  <c r="H56" i="13"/>
  <c r="F637" i="13"/>
  <c r="F679" i="13"/>
  <c r="H679" i="13"/>
  <c r="F50" i="13"/>
  <c r="H50" i="13"/>
  <c r="H65" i="13"/>
  <c r="H783" i="13"/>
  <c r="F281" i="13"/>
  <c r="H656" i="13"/>
  <c r="H697" i="13"/>
  <c r="H724" i="13"/>
  <c r="F35" i="13"/>
  <c r="H35" i="13"/>
  <c r="F656" i="13"/>
  <c r="U15" i="13"/>
  <c r="F467" i="13"/>
  <c r="H747" i="13"/>
  <c r="F752" i="13"/>
  <c r="H752" i="13"/>
  <c r="H16" i="13"/>
  <c r="H710" i="13"/>
  <c r="H735" i="13"/>
  <c r="H551" i="13"/>
  <c r="H552" i="13"/>
  <c r="F16" i="13"/>
  <c r="F697" i="13"/>
  <c r="F78" i="13"/>
  <c r="F552" i="13"/>
  <c r="F531" i="13"/>
  <c r="F773" i="13"/>
  <c r="F666" i="13"/>
  <c r="F503" i="13"/>
  <c r="F724" i="13"/>
  <c r="F747" i="13"/>
  <c r="E185" i="2" l="1"/>
  <c r="D18" i="3" s="1"/>
  <c r="C26" i="9"/>
  <c r="C26" i="10"/>
  <c r="F170" i="2"/>
  <c r="F157" i="2"/>
  <c r="D65" i="5" s="1"/>
  <c r="F150" i="2"/>
  <c r="D64" i="5" s="1"/>
  <c r="C30" i="10"/>
  <c r="C25" i="10"/>
  <c r="C25" i="9"/>
  <c r="E188" i="2"/>
  <c r="E199" i="2" s="1"/>
  <c r="D60" i="5"/>
  <c r="D56" i="5" s="1"/>
  <c r="D46" i="5"/>
  <c r="E187" i="2"/>
  <c r="E198" i="2" s="1"/>
  <c r="C23" i="10"/>
  <c r="C23" i="9"/>
  <c r="D42" i="5"/>
  <c r="C22" i="10"/>
  <c r="C22" i="9"/>
  <c r="C20" i="10"/>
  <c r="C20" i="9"/>
  <c r="C19" i="10"/>
  <c r="C19" i="9"/>
  <c r="C17" i="10"/>
  <c r="C17" i="9"/>
  <c r="D67" i="5"/>
  <c r="E184" i="2"/>
  <c r="F191" i="2"/>
  <c r="C30" i="9"/>
  <c r="M794" i="13"/>
  <c r="N794" i="13"/>
  <c r="T794" i="13"/>
  <c r="W794" i="13"/>
  <c r="F402" i="13"/>
  <c r="H746" i="13"/>
  <c r="J746" i="13"/>
  <c r="F746" i="13"/>
  <c r="R794" i="13"/>
  <c r="F138" i="8"/>
  <c r="F178" i="8" s="1"/>
  <c r="F15" i="13"/>
  <c r="J15" i="13"/>
  <c r="D63" i="5"/>
  <c r="F551" i="13"/>
  <c r="J696" i="13"/>
  <c r="J723" i="13"/>
  <c r="J665" i="13"/>
  <c r="J772" i="13"/>
  <c r="J664" i="13"/>
  <c r="U794" i="13"/>
  <c r="V794" i="13"/>
  <c r="H696" i="13"/>
  <c r="F723" i="13"/>
  <c r="H664" i="13"/>
  <c r="F77" i="13"/>
  <c r="H77" i="13"/>
  <c r="F665" i="13"/>
  <c r="H665" i="13"/>
  <c r="H772" i="13"/>
  <c r="H15" i="13"/>
  <c r="H723" i="13"/>
  <c r="F475" i="13"/>
  <c r="H475" i="13"/>
  <c r="F696" i="13"/>
  <c r="F280" i="13"/>
  <c r="H280" i="13"/>
  <c r="F772" i="13"/>
  <c r="F664" i="13"/>
  <c r="E201" i="2" l="1"/>
  <c r="C38" i="10"/>
  <c r="C37" i="10" s="1"/>
  <c r="C38" i="9"/>
  <c r="C37" i="9" s="1"/>
  <c r="D62" i="5"/>
  <c r="D71" i="5" s="1"/>
  <c r="F142" i="2"/>
  <c r="F16" i="2" s="1"/>
  <c r="C16" i="10"/>
  <c r="D20" i="3"/>
  <c r="F183" i="2"/>
  <c r="F195" i="2" s="1"/>
  <c r="E197" i="2"/>
  <c r="C16" i="9"/>
  <c r="D21" i="3"/>
  <c r="J771" i="13"/>
  <c r="J663" i="13"/>
  <c r="H771" i="13"/>
  <c r="L762" i="13"/>
  <c r="L794" i="13" s="1"/>
  <c r="F663" i="13"/>
  <c r="H663" i="13"/>
  <c r="F771" i="13"/>
  <c r="D17" i="3"/>
  <c r="C40" i="10" l="1"/>
  <c r="C40" i="9"/>
  <c r="D16" i="3"/>
  <c r="D28" i="3" s="1"/>
  <c r="F203" i="2"/>
  <c r="J762" i="13"/>
  <c r="P794" i="13"/>
  <c r="H762" i="13"/>
  <c r="F762" i="13"/>
  <c r="J278" i="13"/>
  <c r="H278" i="13"/>
  <c r="F278" i="13"/>
  <c r="J277" i="13"/>
  <c r="H277" i="13"/>
  <c r="F277" i="13"/>
  <c r="J445" i="13"/>
  <c r="H445" i="13"/>
  <c r="F445" i="13"/>
  <c r="F273" i="13"/>
  <c r="H273" i="13"/>
  <c r="J273" i="13"/>
  <c r="F452" i="13"/>
  <c r="H452" i="13"/>
  <c r="J452" i="13"/>
  <c r="J270" i="13"/>
  <c r="S269" i="13" s="1"/>
  <c r="S268" i="13" s="1"/>
  <c r="S443" i="13"/>
  <c r="S442" i="13" s="1"/>
  <c r="S441" i="13" s="1"/>
  <c r="S440" i="13" s="1"/>
  <c r="J444" i="13"/>
  <c r="F274" i="13"/>
  <c r="H274" i="13"/>
  <c r="J530" i="13"/>
  <c r="S529" i="13"/>
  <c r="S509" i="13" s="1"/>
  <c r="S508" i="13" s="1"/>
  <c r="J276" i="13"/>
  <c r="F272" i="13"/>
  <c r="H272" i="13"/>
  <c r="J272" i="13"/>
  <c r="F447" i="13"/>
  <c r="H447" i="13"/>
  <c r="J447" i="13"/>
  <c r="F449" i="13"/>
  <c r="H449" i="13"/>
  <c r="J449" i="13"/>
  <c r="F455" i="13"/>
  <c r="H455" i="13"/>
  <c r="J455" i="13"/>
  <c r="H444" i="13"/>
  <c r="Q443" i="13" s="1"/>
  <c r="Q442" i="13" s="1"/>
  <c r="Q441" i="13" s="1"/>
  <c r="Q440" i="13" s="1"/>
  <c r="J275" i="13"/>
  <c r="F279" i="13"/>
  <c r="H279" i="13"/>
  <c r="J279" i="13"/>
  <c r="J454" i="13"/>
  <c r="F454" i="13"/>
  <c r="H454" i="13"/>
  <c r="F451" i="13"/>
  <c r="H451" i="13"/>
  <c r="J451" i="13"/>
  <c r="H275" i="13"/>
  <c r="F275" i="13"/>
  <c r="F448" i="13"/>
  <c r="H448" i="13"/>
  <c r="J448" i="13"/>
  <c r="F276" i="13"/>
  <c r="H276" i="13"/>
  <c r="J274" i="13"/>
  <c r="F446" i="13"/>
  <c r="H446" i="13"/>
  <c r="J446" i="13"/>
  <c r="F271" i="13"/>
  <c r="H271" i="13"/>
  <c r="J271" i="13"/>
  <c r="F453" i="13"/>
  <c r="H453" i="13"/>
  <c r="J453" i="13"/>
  <c r="F270" i="13"/>
  <c r="O269" i="13" s="1"/>
  <c r="O268" i="13" s="1"/>
  <c r="H268" i="13" s="1"/>
  <c r="H270" i="13"/>
  <c r="Q269" i="13"/>
  <c r="Q268" i="13" s="1"/>
  <c r="F444" i="13"/>
  <c r="O443" i="13" s="1"/>
  <c r="O442" i="13" s="1"/>
  <c r="O441" i="13" s="1"/>
  <c r="O440" i="13" s="1"/>
  <c r="F450" i="13"/>
  <c r="H450" i="13"/>
  <c r="J450" i="13"/>
  <c r="F530" i="13"/>
  <c r="O529" i="13" s="1"/>
  <c r="O509" i="13" s="1"/>
  <c r="O508" i="13" s="1"/>
  <c r="H530" i="13"/>
  <c r="Q529" i="13" s="1"/>
  <c r="Q509" i="13" s="1"/>
  <c r="Q508" i="13" s="1"/>
  <c r="J440" i="13" l="1"/>
  <c r="F440" i="13"/>
  <c r="J268" i="13"/>
  <c r="F268" i="13"/>
  <c r="H269" i="13"/>
  <c r="J508" i="13"/>
  <c r="F508" i="13"/>
  <c r="H443" i="13"/>
  <c r="H440" i="13"/>
  <c r="H441" i="13"/>
  <c r="J269" i="13"/>
  <c r="F269" i="13"/>
  <c r="O98" i="13"/>
  <c r="S98" i="13"/>
  <c r="S794" i="13" s="1"/>
  <c r="F442" i="13"/>
  <c r="F443" i="13"/>
  <c r="J441" i="13"/>
  <c r="J443" i="13"/>
  <c r="F441" i="13"/>
  <c r="H442" i="13"/>
  <c r="J442" i="13"/>
  <c r="F529" i="13"/>
  <c r="J529" i="13"/>
  <c r="H509" i="13"/>
  <c r="H508" i="13"/>
  <c r="F509" i="13"/>
  <c r="J509" i="13"/>
  <c r="H529" i="13"/>
  <c r="Q98" i="13"/>
  <c r="Q794" i="13" l="1"/>
  <c r="J98" i="13"/>
  <c r="J794" i="13" s="1"/>
  <c r="O794" i="13"/>
  <c r="F98" i="13"/>
  <c r="H98" i="13"/>
  <c r="H794" i="13" s="1"/>
  <c r="F794" i="1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Carmen Morales</author>
    <author>María del Carmen Morales Ramos</author>
  </authors>
  <commentList>
    <comment ref="B33" authorId="0" shapeId="0" xr:uid="{00000000-0006-0000-0200-000001000000}">
      <text>
        <r>
          <rPr>
            <b/>
            <sz val="9"/>
            <color indexed="81"/>
            <rFont val="Tahoma"/>
            <family val="2"/>
          </rPr>
          <t>DCARSM:</t>
        </r>
        <r>
          <rPr>
            <sz val="9"/>
            <color indexed="81"/>
            <rFont val="Tahoma"/>
            <family val="2"/>
          </rPr>
          <t xml:space="preserve">
En SIGMAVER aparece con el CRI 19</t>
        </r>
      </text>
    </comment>
    <comment ref="B34" authorId="0" shapeId="0" xr:uid="{00000000-0006-0000-0200-000002000000}">
      <text>
        <r>
          <rPr>
            <b/>
            <sz val="9"/>
            <color indexed="81"/>
            <rFont val="Tahoma"/>
            <family val="2"/>
          </rPr>
          <t>DCARSM:</t>
        </r>
        <r>
          <rPr>
            <sz val="9"/>
            <color indexed="81"/>
            <rFont val="Tahoma"/>
            <family val="2"/>
          </rPr>
          <t xml:space="preserve">
En SIGMAVER aparece con clave 1901</t>
        </r>
      </text>
    </comment>
    <comment ref="B35" authorId="0" shapeId="0" xr:uid="{00000000-0006-0000-0200-000003000000}">
      <text>
        <r>
          <rPr>
            <b/>
            <sz val="9"/>
            <color indexed="81"/>
            <rFont val="Tahoma"/>
            <family val="2"/>
          </rPr>
          <t>DCARSM:</t>
        </r>
        <r>
          <rPr>
            <sz val="9"/>
            <color indexed="81"/>
            <rFont val="Tahoma"/>
            <family val="2"/>
          </rPr>
          <t xml:space="preserve">
En SIGMAVER Aparece con el CRI18</t>
        </r>
      </text>
    </comment>
    <comment ref="B36" authorId="0" shapeId="0" xr:uid="{00000000-0006-0000-0200-000004000000}">
      <text>
        <r>
          <rPr>
            <b/>
            <sz val="9"/>
            <color indexed="81"/>
            <rFont val="Tahoma"/>
            <family val="2"/>
          </rPr>
          <t>DCARSM:</t>
        </r>
        <r>
          <rPr>
            <sz val="9"/>
            <color indexed="81"/>
            <rFont val="Tahoma"/>
            <family val="2"/>
          </rPr>
          <t xml:space="preserve">
En el SIGMAVER aparece como 1801</t>
        </r>
      </text>
    </comment>
    <comment ref="C102" authorId="1" shapeId="0" xr:uid="{00000000-0006-0000-0200-000005000000}">
      <text>
        <r>
          <rPr>
            <b/>
            <sz val="9"/>
            <color indexed="81"/>
            <rFont val="Tahoma"/>
            <family val="2"/>
          </rPr>
          <t>DCARSM:</t>
        </r>
        <r>
          <rPr>
            <sz val="9"/>
            <color indexed="81"/>
            <rFont val="Tahoma"/>
            <family val="2"/>
          </rPr>
          <t xml:space="preserve">
En el SIGMAVER aparece como: "Ingresos por Venta de Bienes, Prestación de Servicios de Instituciones Públicas de Seguridad Social"</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Carmen Morales</author>
    <author>María del Carmen Morales Ramos</author>
  </authors>
  <commentList>
    <comment ref="B22" authorId="0" shapeId="0" xr:uid="{00000000-0006-0000-0300-000001000000}">
      <text>
        <r>
          <rPr>
            <b/>
            <sz val="9"/>
            <color indexed="81"/>
            <rFont val="Tahoma"/>
            <family val="2"/>
          </rPr>
          <t>DCARSM:</t>
        </r>
        <r>
          <rPr>
            <sz val="9"/>
            <color indexed="81"/>
            <rFont val="Tahoma"/>
            <family val="2"/>
          </rPr>
          <t xml:space="preserve">
En el SIGMAVER el CRI dice 19</t>
        </r>
      </text>
    </comment>
    <comment ref="B23" authorId="0" shapeId="0" xr:uid="{00000000-0006-0000-0300-000002000000}">
      <text>
        <r>
          <rPr>
            <b/>
            <sz val="9"/>
            <color indexed="81"/>
            <rFont val="Tahoma"/>
            <family val="2"/>
          </rPr>
          <t>DCARSM:</t>
        </r>
        <r>
          <rPr>
            <sz val="9"/>
            <color indexed="81"/>
            <rFont val="Tahoma"/>
            <family val="2"/>
          </rPr>
          <t xml:space="preserve">
El CRI del SIGMAVER es 18</t>
        </r>
      </text>
    </comment>
    <comment ref="C47" authorId="1" shapeId="0" xr:uid="{00000000-0006-0000-0300-000003000000}">
      <text>
        <r>
          <rPr>
            <b/>
            <sz val="9"/>
            <color indexed="81"/>
            <rFont val="Tahoma"/>
            <family val="2"/>
          </rPr>
          <t>DCARSM:</t>
        </r>
        <r>
          <rPr>
            <sz val="9"/>
            <color indexed="81"/>
            <rFont val="Tahoma"/>
            <family val="2"/>
          </rPr>
          <t xml:space="preserve">
En el SIGMAVER aparece como: "Ingresos por Venta de Bienes, Prestación de Servicios de Instituciones Públicas de Seguridad Social"</t>
        </r>
      </text>
    </comment>
    <comment ref="C67" authorId="1" shapeId="0" xr:uid="{00000000-0006-0000-0300-000004000000}">
      <text>
        <r>
          <rPr>
            <b/>
            <sz val="9"/>
            <color indexed="81"/>
            <rFont val="Tahoma"/>
            <family val="2"/>
          </rPr>
          <t>DCARSM:</t>
        </r>
        <r>
          <rPr>
            <sz val="9"/>
            <color indexed="81"/>
            <rFont val="Tahoma"/>
            <family val="2"/>
          </rPr>
          <t xml:space="preserve">
En el SIGMAVER aparece como: "Ingresos Derivados de financiamiento"</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Carmen Morales</author>
    <author>María del Carmen Morales Ramos</author>
  </authors>
  <commentList>
    <comment ref="B29" authorId="0" shapeId="0" xr:uid="{00000000-0006-0000-0400-000001000000}">
      <text>
        <r>
          <rPr>
            <b/>
            <sz val="9"/>
            <color indexed="81"/>
            <rFont val="Tahoma"/>
            <family val="2"/>
          </rPr>
          <t>DCARSM:</t>
        </r>
        <r>
          <rPr>
            <sz val="9"/>
            <color indexed="81"/>
            <rFont val="Tahoma"/>
            <family val="2"/>
          </rPr>
          <t xml:space="preserve">
En SIGMAVER aparece con el CRI 19</t>
        </r>
      </text>
    </comment>
    <comment ref="B30" authorId="0" shapeId="0" xr:uid="{00000000-0006-0000-0400-000002000000}">
      <text>
        <r>
          <rPr>
            <b/>
            <sz val="9"/>
            <color indexed="81"/>
            <rFont val="Tahoma"/>
            <family val="2"/>
          </rPr>
          <t>DCARSM:</t>
        </r>
        <r>
          <rPr>
            <sz val="9"/>
            <color indexed="81"/>
            <rFont val="Tahoma"/>
            <family val="2"/>
          </rPr>
          <t xml:space="preserve">
En SIGMAVER aparece con el CRI 1901</t>
        </r>
      </text>
    </comment>
    <comment ref="B31" authorId="0" shapeId="0" xr:uid="{00000000-0006-0000-0400-000003000000}">
      <text>
        <r>
          <rPr>
            <b/>
            <sz val="9"/>
            <color indexed="81"/>
            <rFont val="Tahoma"/>
            <family val="2"/>
          </rPr>
          <t>DCARSM:</t>
        </r>
        <r>
          <rPr>
            <sz val="9"/>
            <color indexed="81"/>
            <rFont val="Tahoma"/>
            <family val="2"/>
          </rPr>
          <t xml:space="preserve">
En SIGMAVER aparece con el CRI 19</t>
        </r>
      </text>
    </comment>
    <comment ref="B32" authorId="0" shapeId="0" xr:uid="{00000000-0006-0000-0400-000004000000}">
      <text>
        <r>
          <rPr>
            <b/>
            <sz val="9"/>
            <color indexed="81"/>
            <rFont val="Tahoma"/>
            <family val="2"/>
          </rPr>
          <t>DCARSM:</t>
        </r>
        <r>
          <rPr>
            <sz val="9"/>
            <color indexed="81"/>
            <rFont val="Tahoma"/>
            <family val="2"/>
          </rPr>
          <t xml:space="preserve">
En SIGMAVER aparece con el CRI 1801</t>
        </r>
      </text>
    </comment>
    <comment ref="C85" authorId="0" shapeId="0" xr:uid="{00000000-0006-0000-0400-000005000000}">
      <text>
        <r>
          <rPr>
            <b/>
            <sz val="9"/>
            <color indexed="81"/>
            <rFont val="Tahoma"/>
            <family val="2"/>
          </rPr>
          <t>DCARSM:</t>
        </r>
        <r>
          <rPr>
            <sz val="9"/>
            <color indexed="81"/>
            <rFont val="Tahoma"/>
            <family val="2"/>
          </rPr>
          <t xml:space="preserve">
No especificada la equivalencia con Plan de Cuentas</t>
        </r>
      </text>
    </comment>
    <comment ref="C93" authorId="0" shapeId="0" xr:uid="{00000000-0006-0000-0400-000006000000}">
      <text>
        <r>
          <rPr>
            <b/>
            <sz val="9"/>
            <color indexed="81"/>
            <rFont val="Tahoma"/>
            <family val="2"/>
          </rPr>
          <t>DCARSM:</t>
        </r>
        <r>
          <rPr>
            <sz val="9"/>
            <color indexed="81"/>
            <rFont val="Tahoma"/>
            <family val="2"/>
          </rPr>
          <t xml:space="preserve">
No específicada la equivalencia con el Plan de Cuentas</t>
        </r>
      </text>
    </comment>
    <comment ref="D97" authorId="0" shapeId="0" xr:uid="{00000000-0006-0000-0400-000007000000}">
      <text>
        <r>
          <rPr>
            <b/>
            <sz val="9"/>
            <color indexed="81"/>
            <rFont val="Tahoma"/>
            <family val="2"/>
          </rPr>
          <t>DCARSM:</t>
        </r>
        <r>
          <rPr>
            <sz val="9"/>
            <color indexed="81"/>
            <rFont val="Tahoma"/>
            <family val="2"/>
          </rPr>
          <t xml:space="preserve">
El CRI de SIGMAVER tiene el concepto "Ingresos por Venta de Bienes y Prestación de Servicios"</t>
        </r>
      </text>
    </comment>
    <comment ref="D98" authorId="1" shapeId="0" xr:uid="{00000000-0006-0000-0400-000008000000}">
      <text>
        <r>
          <rPr>
            <b/>
            <sz val="9"/>
            <color indexed="81"/>
            <rFont val="Tahoma"/>
            <family val="2"/>
          </rPr>
          <t>DCARSM:</t>
        </r>
        <r>
          <rPr>
            <sz val="9"/>
            <color indexed="81"/>
            <rFont val="Tahoma"/>
            <family val="2"/>
          </rPr>
          <t xml:space="preserve">
En el SIGMAVER aparece como: "Ingresos por Venta de Bienes, Prestación de Servicios de Instituciones Públicas de Seguridad Social"</t>
        </r>
      </text>
    </comment>
    <comment ref="C120" authorId="0" shapeId="0" xr:uid="{00000000-0006-0000-0400-000009000000}">
      <text>
        <r>
          <rPr>
            <b/>
            <sz val="9"/>
            <color indexed="81"/>
            <rFont val="Tahoma"/>
            <family val="2"/>
          </rPr>
          <t>DCARSM:</t>
        </r>
        <r>
          <rPr>
            <sz val="9"/>
            <color indexed="81"/>
            <rFont val="Tahoma"/>
            <family val="2"/>
          </rPr>
          <t xml:space="preserve">
No especificada la equivalencia con Plan de Cuentas</t>
        </r>
      </text>
    </comment>
    <comment ref="C167" authorId="0" shapeId="0" xr:uid="{00000000-0006-0000-0400-00000A000000}">
      <text>
        <r>
          <rPr>
            <b/>
            <sz val="9"/>
            <color indexed="81"/>
            <rFont val="Tahoma"/>
            <family val="2"/>
          </rPr>
          <t>DCARSM:</t>
        </r>
        <r>
          <rPr>
            <sz val="9"/>
            <color indexed="81"/>
            <rFont val="Tahoma"/>
            <family val="2"/>
          </rPr>
          <t xml:space="preserve">
No especificada la equivalencia con Plan de Cuentas</t>
        </r>
      </text>
    </comment>
    <comment ref="C168" authorId="0" shapeId="0" xr:uid="{00000000-0006-0000-0400-00000B000000}">
      <text>
        <r>
          <rPr>
            <b/>
            <sz val="9"/>
            <color indexed="81"/>
            <rFont val="Tahoma"/>
            <family val="2"/>
          </rPr>
          <t>DCARSM:</t>
        </r>
        <r>
          <rPr>
            <sz val="9"/>
            <color indexed="81"/>
            <rFont val="Tahoma"/>
            <family val="2"/>
          </rPr>
          <t xml:space="preserve">
No especificada la equivalencia con Plan de Cuentas</t>
        </r>
      </text>
    </comment>
    <comment ref="C169" authorId="0" shapeId="0" xr:uid="{00000000-0006-0000-0400-00000C000000}">
      <text>
        <r>
          <rPr>
            <b/>
            <sz val="9"/>
            <color indexed="81"/>
            <rFont val="Tahoma"/>
            <family val="2"/>
          </rPr>
          <t>DCARSM:</t>
        </r>
        <r>
          <rPr>
            <sz val="9"/>
            <color indexed="81"/>
            <rFont val="Tahoma"/>
            <family val="2"/>
          </rPr>
          <t xml:space="preserve">
No especificada la equivalencia con Plan de Cuentas</t>
        </r>
      </text>
    </comment>
    <comment ref="C170" authorId="0" shapeId="0" xr:uid="{00000000-0006-0000-0400-00000D000000}">
      <text>
        <r>
          <rPr>
            <b/>
            <sz val="9"/>
            <color indexed="81"/>
            <rFont val="Tahoma"/>
            <family val="2"/>
          </rPr>
          <t>DCARSM:</t>
        </r>
        <r>
          <rPr>
            <sz val="9"/>
            <color indexed="81"/>
            <rFont val="Tahoma"/>
            <family val="2"/>
          </rPr>
          <t xml:space="preserve">
No especificada la equivalencia con Plan de Cuentas</t>
        </r>
      </text>
    </comment>
    <comment ref="C175" authorId="0" shapeId="0" xr:uid="{00000000-0006-0000-0400-00000E000000}">
      <text>
        <r>
          <rPr>
            <b/>
            <sz val="9"/>
            <color indexed="81"/>
            <rFont val="Tahoma"/>
            <family val="2"/>
          </rPr>
          <t>DCARSM:</t>
        </r>
        <r>
          <rPr>
            <sz val="9"/>
            <color indexed="81"/>
            <rFont val="Tahoma"/>
            <family val="2"/>
          </rPr>
          <t xml:space="preserve">
No especificada la equivalencia con Plan de Cuentas</t>
        </r>
      </text>
    </comment>
    <comment ref="C176" authorId="0" shapeId="0" xr:uid="{00000000-0006-0000-0400-00000F000000}">
      <text>
        <r>
          <rPr>
            <b/>
            <sz val="9"/>
            <color indexed="81"/>
            <rFont val="Tahoma"/>
            <family val="2"/>
          </rPr>
          <t>DCARSM:</t>
        </r>
        <r>
          <rPr>
            <sz val="9"/>
            <color indexed="81"/>
            <rFont val="Tahoma"/>
            <family val="2"/>
          </rPr>
          <t xml:space="preserve">
No especificada la equivalencia con Plan de Cuentas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María del Carmen Morales Ramos</author>
  </authors>
  <commentList>
    <comment ref="C16" authorId="0" shapeId="0" xr:uid="{00000000-0006-0000-0500-000001000000}">
      <text>
        <r>
          <rPr>
            <b/>
            <sz val="9"/>
            <color indexed="81"/>
            <rFont val="Tahoma"/>
            <family val="2"/>
          </rPr>
          <t>DCARSM:</t>
        </r>
        <r>
          <rPr>
            <sz val="9"/>
            <color indexed="81"/>
            <rFont val="Tahoma"/>
            <family val="2"/>
          </rPr>
          <t xml:space="preserve">
En el SIGMAVER aparece como: "No etiquetados"</t>
        </r>
      </text>
    </comment>
    <comment ref="C17" authorId="0" shapeId="0" xr:uid="{00000000-0006-0000-0500-000002000000}">
      <text>
        <r>
          <rPr>
            <b/>
            <sz val="9"/>
            <color indexed="81"/>
            <rFont val="Tahoma"/>
            <family val="2"/>
          </rPr>
          <t>DCARSM:</t>
        </r>
        <r>
          <rPr>
            <sz val="9"/>
            <color indexed="81"/>
            <rFont val="Tahoma"/>
            <family val="2"/>
          </rPr>
          <t xml:space="preserve">
En el SIGMAVER aparece como "Fiscales"</t>
        </r>
      </text>
    </comment>
    <comment ref="C22" authorId="0" shapeId="0" xr:uid="{00000000-0006-0000-0500-000003000000}">
      <text>
        <r>
          <rPr>
            <b/>
            <sz val="9"/>
            <color indexed="81"/>
            <rFont val="Tahoma"/>
            <family val="2"/>
          </rPr>
          <t>DCARSM:</t>
        </r>
        <r>
          <rPr>
            <sz val="9"/>
            <color indexed="81"/>
            <rFont val="Tahoma"/>
            <family val="2"/>
          </rPr>
          <t xml:space="preserve">
En el SIGMAVER aparece como: "Recurso Estatal"</t>
        </r>
      </text>
    </comment>
    <comment ref="B23" authorId="0" shapeId="0" xr:uid="{00000000-0006-0000-0500-000004000000}">
      <text>
        <r>
          <rPr>
            <b/>
            <sz val="9"/>
            <color indexed="81"/>
            <rFont val="Tahoma"/>
            <family val="2"/>
          </rPr>
          <t>DCARSM:</t>
        </r>
        <r>
          <rPr>
            <sz val="9"/>
            <color indexed="81"/>
            <rFont val="Tahoma"/>
            <family val="2"/>
          </rPr>
          <t xml:space="preserve">
Esta clasificación no se encuentra en el clasificador de SIGMAVER</t>
        </r>
      </text>
    </comment>
    <comment ref="C24" authorId="0" shapeId="0" xr:uid="{00000000-0006-0000-0500-000005000000}">
      <text>
        <r>
          <rPr>
            <b/>
            <sz val="9"/>
            <color indexed="81"/>
            <rFont val="Tahoma"/>
            <family val="2"/>
          </rPr>
          <t>DCARSM:</t>
        </r>
        <r>
          <rPr>
            <sz val="9"/>
            <color indexed="81"/>
            <rFont val="Tahoma"/>
            <family val="2"/>
          </rPr>
          <t xml:space="preserve">
En el SIGMAVER aparece como: "Etiquetados"</t>
        </r>
      </text>
    </comment>
    <comment ref="C27" authorId="0" shapeId="0" xr:uid="{00000000-0006-0000-0500-000006000000}">
      <text>
        <r>
          <rPr>
            <b/>
            <sz val="9"/>
            <color indexed="81"/>
            <rFont val="Tahoma"/>
            <family val="2"/>
          </rPr>
          <t>DCARSM:</t>
        </r>
        <r>
          <rPr>
            <sz val="9"/>
            <color indexed="81"/>
            <rFont val="Tahoma"/>
            <family val="2"/>
          </rPr>
          <t xml:space="preserve">
En el SIGMAVER aparece como: "Otros Recursos"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Carmen Morales</author>
    <author>usuario</author>
    <author>María del Carmen Morales Ramos</author>
  </authors>
  <commentList>
    <comment ref="B56" authorId="0" shapeId="0" xr:uid="{00000000-0006-0000-0600-000001000000}">
      <text>
        <r>
          <rPr>
            <b/>
            <sz val="9"/>
            <color indexed="81"/>
            <rFont val="Tahoma"/>
            <family val="2"/>
          </rPr>
          <t>DCARSM:</t>
        </r>
        <r>
          <rPr>
            <sz val="9"/>
            <color indexed="81"/>
            <rFont val="Tahoma"/>
            <family val="2"/>
          </rPr>
          <t xml:space="preserve">
En SIGMAVER aparece con el CRI 19</t>
        </r>
      </text>
    </comment>
    <comment ref="B57" authorId="0" shapeId="0" xr:uid="{00000000-0006-0000-0600-000002000000}">
      <text>
        <r>
          <rPr>
            <b/>
            <sz val="9"/>
            <color indexed="81"/>
            <rFont val="Tahoma"/>
            <family val="2"/>
          </rPr>
          <t>DCARSM:</t>
        </r>
        <r>
          <rPr>
            <sz val="9"/>
            <color indexed="81"/>
            <rFont val="Tahoma"/>
            <family val="2"/>
          </rPr>
          <t xml:space="preserve">
En SIGMAVER aparece con el CRI 1901</t>
        </r>
      </text>
    </comment>
    <comment ref="B58" authorId="0" shapeId="0" xr:uid="{00000000-0006-0000-0600-000003000000}">
      <text>
        <r>
          <rPr>
            <b/>
            <sz val="9"/>
            <color indexed="81"/>
            <rFont val="Tahoma"/>
            <family val="2"/>
          </rPr>
          <t>DCARSM:</t>
        </r>
        <r>
          <rPr>
            <sz val="9"/>
            <color indexed="81"/>
            <rFont val="Tahoma"/>
            <family val="2"/>
          </rPr>
          <t xml:space="preserve">
En SIGMAVER aparece con el CRI 190101</t>
        </r>
      </text>
    </comment>
    <comment ref="B59" authorId="0" shapeId="0" xr:uid="{00000000-0006-0000-0600-000004000000}">
      <text>
        <r>
          <rPr>
            <b/>
            <sz val="9"/>
            <color indexed="81"/>
            <rFont val="Tahoma"/>
            <family val="2"/>
          </rPr>
          <t>DCARSM:</t>
        </r>
        <r>
          <rPr>
            <sz val="9"/>
            <color indexed="81"/>
            <rFont val="Tahoma"/>
            <family val="2"/>
          </rPr>
          <t xml:space="preserve">
En SIGMAVER aparece con el CRI 190102</t>
        </r>
      </text>
    </comment>
    <comment ref="B60" authorId="0" shapeId="0" xr:uid="{00000000-0006-0000-0600-000005000000}">
      <text>
        <r>
          <rPr>
            <b/>
            <sz val="9"/>
            <color indexed="81"/>
            <rFont val="Tahoma"/>
            <family val="2"/>
          </rPr>
          <t>DCARSM:</t>
        </r>
        <r>
          <rPr>
            <sz val="9"/>
            <color indexed="81"/>
            <rFont val="Tahoma"/>
            <family val="2"/>
          </rPr>
          <t xml:space="preserve">
En SIGMAVER aparece con el CRI 190103</t>
        </r>
      </text>
    </comment>
    <comment ref="B61" authorId="0" shapeId="0" xr:uid="{00000000-0006-0000-0600-000006000000}">
      <text>
        <r>
          <rPr>
            <b/>
            <sz val="9"/>
            <color indexed="81"/>
            <rFont val="Tahoma"/>
            <family val="2"/>
          </rPr>
          <t>DCARSM:</t>
        </r>
        <r>
          <rPr>
            <sz val="9"/>
            <color indexed="81"/>
            <rFont val="Tahoma"/>
            <family val="2"/>
          </rPr>
          <t xml:space="preserve">
En SIGMAVER aparece con el CRI 190104</t>
        </r>
      </text>
    </comment>
    <comment ref="B62" authorId="0" shapeId="0" xr:uid="{00000000-0006-0000-0600-000007000000}">
      <text>
        <r>
          <rPr>
            <b/>
            <sz val="9"/>
            <color indexed="81"/>
            <rFont val="Tahoma"/>
            <family val="2"/>
          </rPr>
          <t>DCARSM:</t>
        </r>
        <r>
          <rPr>
            <sz val="9"/>
            <color indexed="81"/>
            <rFont val="Tahoma"/>
            <family val="2"/>
          </rPr>
          <t xml:space="preserve">
En SIGMAVER aparece con el CRI 190105</t>
        </r>
      </text>
    </comment>
    <comment ref="B63" authorId="0" shapeId="0" xr:uid="{00000000-0006-0000-0600-000008000000}">
      <text>
        <r>
          <rPr>
            <b/>
            <sz val="9"/>
            <color indexed="81"/>
            <rFont val="Tahoma"/>
            <family val="2"/>
          </rPr>
          <t>DCARSM:</t>
        </r>
        <r>
          <rPr>
            <sz val="9"/>
            <color indexed="81"/>
            <rFont val="Tahoma"/>
            <family val="2"/>
          </rPr>
          <t xml:space="preserve">
En SIGMAVER aparece con el CRI 190106</t>
        </r>
      </text>
    </comment>
    <comment ref="C64" authorId="1" shapeId="0" xr:uid="{00000000-0006-0000-0600-000009000000}">
      <text>
        <r>
          <rPr>
            <b/>
            <sz val="9"/>
            <color indexed="81"/>
            <rFont val="Tahoma"/>
            <family val="2"/>
          </rPr>
          <t>DCARSM:</t>
        </r>
        <r>
          <rPr>
            <sz val="9"/>
            <color indexed="81"/>
            <rFont val="Tahoma"/>
            <family val="2"/>
          </rPr>
          <t xml:space="preserve">
Pendiente asignación en SIGMAVER</t>
        </r>
      </text>
    </comment>
    <comment ref="B65" authorId="0" shapeId="0" xr:uid="{00000000-0006-0000-0600-00000A000000}">
      <text>
        <r>
          <rPr>
            <b/>
            <sz val="9"/>
            <color indexed="81"/>
            <rFont val="Tahoma"/>
            <family val="2"/>
          </rPr>
          <t>DCARSM:</t>
        </r>
        <r>
          <rPr>
            <sz val="9"/>
            <color indexed="81"/>
            <rFont val="Tahoma"/>
            <family val="2"/>
          </rPr>
          <t xml:space="preserve">
En SIGMAVER aparece con el CRI 18</t>
        </r>
      </text>
    </comment>
    <comment ref="B66" authorId="0" shapeId="0" xr:uid="{00000000-0006-0000-0600-00000B000000}">
      <text>
        <r>
          <rPr>
            <b/>
            <sz val="9"/>
            <color indexed="81"/>
            <rFont val="Tahoma"/>
            <family val="2"/>
          </rPr>
          <t>DCARSM:</t>
        </r>
        <r>
          <rPr>
            <sz val="9"/>
            <color indexed="81"/>
            <rFont val="Tahoma"/>
            <family val="2"/>
          </rPr>
          <t xml:space="preserve">
En SIGMAVER aparece con el CRI 1801</t>
        </r>
      </text>
    </comment>
    <comment ref="B67" authorId="0" shapeId="0" xr:uid="{00000000-0006-0000-0600-00000C000000}">
      <text>
        <r>
          <rPr>
            <b/>
            <sz val="9"/>
            <color indexed="81"/>
            <rFont val="Tahoma"/>
            <family val="2"/>
          </rPr>
          <t>DCARSM:</t>
        </r>
        <r>
          <rPr>
            <sz val="9"/>
            <color indexed="81"/>
            <rFont val="Tahoma"/>
            <family val="2"/>
          </rPr>
          <t xml:space="preserve">
En SIGMAVER aparece con el CRI 180101</t>
        </r>
      </text>
    </comment>
    <comment ref="B68" authorId="0" shapeId="0" xr:uid="{00000000-0006-0000-0600-00000D000000}">
      <text>
        <r>
          <rPr>
            <b/>
            <sz val="9"/>
            <color indexed="81"/>
            <rFont val="Tahoma"/>
            <family val="2"/>
          </rPr>
          <t>DCARSM:</t>
        </r>
        <r>
          <rPr>
            <sz val="9"/>
            <color indexed="81"/>
            <rFont val="Tahoma"/>
            <family val="2"/>
          </rPr>
          <t xml:space="preserve">
En SIGMAVER aparece con el CRI 180102</t>
        </r>
      </text>
    </comment>
    <comment ref="B69" authorId="0" shapeId="0" xr:uid="{00000000-0006-0000-0600-00000E000000}">
      <text>
        <r>
          <rPr>
            <b/>
            <sz val="9"/>
            <color indexed="81"/>
            <rFont val="Tahoma"/>
            <family val="2"/>
          </rPr>
          <t>DCARSM:</t>
        </r>
        <r>
          <rPr>
            <sz val="9"/>
            <color indexed="81"/>
            <rFont val="Tahoma"/>
            <family val="2"/>
          </rPr>
          <t xml:space="preserve">
En SIGMAVER aparece con el CRI 180103</t>
        </r>
      </text>
    </comment>
    <comment ref="B70" authorId="0" shapeId="0" xr:uid="{00000000-0006-0000-0600-00000F000000}">
      <text>
        <r>
          <rPr>
            <b/>
            <sz val="9"/>
            <color indexed="81"/>
            <rFont val="Tahoma"/>
            <family val="2"/>
          </rPr>
          <t>DCARSM:</t>
        </r>
        <r>
          <rPr>
            <sz val="9"/>
            <color indexed="81"/>
            <rFont val="Tahoma"/>
            <family val="2"/>
          </rPr>
          <t xml:space="preserve">
En SIGMAVER aparece con el CRI 180109</t>
        </r>
      </text>
    </comment>
    <comment ref="C113" authorId="1" shapeId="0" xr:uid="{00000000-0006-0000-0600-000010000000}">
      <text>
        <r>
          <rPr>
            <b/>
            <sz val="9"/>
            <color indexed="81"/>
            <rFont val="Tahoma"/>
            <family val="2"/>
          </rPr>
          <t>DCARSM:</t>
        </r>
        <r>
          <rPr>
            <sz val="9"/>
            <color indexed="81"/>
            <rFont val="Tahoma"/>
            <family val="2"/>
          </rPr>
          <t xml:space="preserve">
Pendiente asignación en SIGMAVER</t>
        </r>
      </text>
    </comment>
    <comment ref="C114" authorId="1" shapeId="0" xr:uid="{00000000-0006-0000-0600-000011000000}">
      <text>
        <r>
          <rPr>
            <b/>
            <sz val="9"/>
            <color indexed="81"/>
            <rFont val="Tahoma"/>
            <family val="2"/>
          </rPr>
          <t>DCARSM:</t>
        </r>
        <r>
          <rPr>
            <sz val="9"/>
            <color indexed="81"/>
            <rFont val="Tahoma"/>
            <family val="2"/>
          </rPr>
          <t xml:space="preserve">
Pendiente asignación en SIGMAVER</t>
        </r>
      </text>
    </comment>
    <comment ref="C115" authorId="1" shapeId="0" xr:uid="{00000000-0006-0000-0600-000012000000}">
      <text>
        <r>
          <rPr>
            <b/>
            <sz val="9"/>
            <color indexed="81"/>
            <rFont val="Tahoma"/>
            <family val="2"/>
          </rPr>
          <t>DCARSM:</t>
        </r>
        <r>
          <rPr>
            <sz val="9"/>
            <color indexed="81"/>
            <rFont val="Tahoma"/>
            <family val="2"/>
          </rPr>
          <t xml:space="preserve">
Pendiente asignación en SIGMAVER</t>
        </r>
      </text>
    </comment>
    <comment ref="C116" authorId="1" shapeId="0" xr:uid="{00000000-0006-0000-0600-000013000000}">
      <text>
        <r>
          <rPr>
            <b/>
            <sz val="9"/>
            <color indexed="81"/>
            <rFont val="Tahoma"/>
            <family val="2"/>
          </rPr>
          <t>DCARSM:</t>
        </r>
        <r>
          <rPr>
            <sz val="9"/>
            <color indexed="81"/>
            <rFont val="Tahoma"/>
            <family val="2"/>
          </rPr>
          <t xml:space="preserve">
Pendiente asignación en SIGMAVER
</t>
        </r>
      </text>
    </comment>
    <comment ref="C117" authorId="1" shapeId="0" xr:uid="{00000000-0006-0000-0600-000014000000}">
      <text>
        <r>
          <rPr>
            <b/>
            <sz val="9"/>
            <color indexed="81"/>
            <rFont val="Tahoma"/>
            <family val="2"/>
          </rPr>
          <t xml:space="preserve">DCARSM:
</t>
        </r>
        <r>
          <rPr>
            <sz val="9"/>
            <color indexed="81"/>
            <rFont val="Tahoma"/>
            <family val="2"/>
          </rPr>
          <t xml:space="preserve">Pendiente asignación en SIGMAVER
</t>
        </r>
      </text>
    </comment>
    <comment ref="C118" authorId="1" shapeId="0" xr:uid="{00000000-0006-0000-0600-000015000000}">
      <text>
        <r>
          <rPr>
            <b/>
            <sz val="9"/>
            <color indexed="81"/>
            <rFont val="Tahoma"/>
            <family val="2"/>
          </rPr>
          <t xml:space="preserve">DCARSM:
</t>
        </r>
        <r>
          <rPr>
            <sz val="9"/>
            <color indexed="81"/>
            <rFont val="Tahoma"/>
            <family val="2"/>
          </rPr>
          <t xml:space="preserve">Pendiente asignación en SIGMAVER
</t>
        </r>
      </text>
    </comment>
    <comment ref="C119" authorId="1" shapeId="0" xr:uid="{00000000-0006-0000-0600-000016000000}">
      <text>
        <r>
          <rPr>
            <b/>
            <sz val="9"/>
            <color indexed="81"/>
            <rFont val="Tahoma"/>
            <family val="2"/>
          </rPr>
          <t xml:space="preserve">DCARSM:
</t>
        </r>
        <r>
          <rPr>
            <sz val="9"/>
            <color indexed="81"/>
            <rFont val="Tahoma"/>
            <family val="2"/>
          </rPr>
          <t>Pendiente asignación en SIGMAVER</t>
        </r>
      </text>
    </comment>
    <comment ref="C120" authorId="1" shapeId="0" xr:uid="{00000000-0006-0000-0600-000017000000}">
      <text>
        <r>
          <rPr>
            <b/>
            <sz val="9"/>
            <color indexed="81"/>
            <rFont val="Tahoma"/>
            <family val="2"/>
          </rPr>
          <t xml:space="preserve">DCARSM:
</t>
        </r>
        <r>
          <rPr>
            <sz val="9"/>
            <color indexed="81"/>
            <rFont val="Tahoma"/>
            <family val="2"/>
          </rPr>
          <t xml:space="preserve">Pendiente asignación en SIGMAVER
</t>
        </r>
      </text>
    </comment>
    <comment ref="C121" authorId="1" shapeId="0" xr:uid="{00000000-0006-0000-0600-000018000000}">
      <text>
        <r>
          <rPr>
            <b/>
            <sz val="9"/>
            <color indexed="81"/>
            <rFont val="Tahoma"/>
            <family val="2"/>
          </rPr>
          <t xml:space="preserve">DCARSM:
</t>
        </r>
        <r>
          <rPr>
            <sz val="9"/>
            <color indexed="81"/>
            <rFont val="Tahoma"/>
            <family val="2"/>
          </rPr>
          <t xml:space="preserve">Pendiente asignación en SIGMAVER
</t>
        </r>
      </text>
    </comment>
    <comment ref="C122" authorId="1" shapeId="0" xr:uid="{00000000-0006-0000-0600-000019000000}">
      <text>
        <r>
          <rPr>
            <b/>
            <sz val="9"/>
            <color indexed="81"/>
            <rFont val="Tahoma"/>
            <family val="2"/>
          </rPr>
          <t xml:space="preserve">DCARSM:
</t>
        </r>
        <r>
          <rPr>
            <sz val="9"/>
            <color indexed="81"/>
            <rFont val="Tahoma"/>
            <family val="2"/>
          </rPr>
          <t xml:space="preserve">Pendiente asignación en SIGMAVER
</t>
        </r>
      </text>
    </comment>
    <comment ref="C129" authorId="1" shapeId="0" xr:uid="{00000000-0006-0000-0600-00001A000000}">
      <text>
        <r>
          <rPr>
            <b/>
            <sz val="9"/>
            <color indexed="81"/>
            <rFont val="Tahoma"/>
            <family val="2"/>
          </rPr>
          <t xml:space="preserve">DCARSM:
</t>
        </r>
        <r>
          <rPr>
            <sz val="9"/>
            <color indexed="81"/>
            <rFont val="Tahoma"/>
            <family val="2"/>
          </rPr>
          <t xml:space="preserve">Pendiente asignación en SIGMAVER
</t>
        </r>
      </text>
    </comment>
    <comment ref="C130" authorId="1" shapeId="0" xr:uid="{00000000-0006-0000-0600-00001B000000}">
      <text>
        <r>
          <rPr>
            <b/>
            <sz val="9"/>
            <color indexed="81"/>
            <rFont val="Tahoma"/>
            <family val="2"/>
          </rPr>
          <t xml:space="preserve">DCARSM:
</t>
        </r>
        <r>
          <rPr>
            <sz val="9"/>
            <color indexed="81"/>
            <rFont val="Tahoma"/>
            <family val="2"/>
          </rPr>
          <t xml:space="preserve">Pendiente asignación en SIGMAVER
</t>
        </r>
      </text>
    </comment>
    <comment ref="C131" authorId="1" shapeId="0" xr:uid="{00000000-0006-0000-0600-00001C000000}">
      <text>
        <r>
          <rPr>
            <b/>
            <sz val="9"/>
            <color indexed="81"/>
            <rFont val="Tahoma"/>
            <family val="2"/>
          </rPr>
          <t xml:space="preserve">DCARSM:
</t>
        </r>
        <r>
          <rPr>
            <sz val="9"/>
            <color indexed="81"/>
            <rFont val="Tahoma"/>
            <family val="2"/>
          </rPr>
          <t xml:space="preserve">Pendiente asignación en SIGMAVER
</t>
        </r>
      </text>
    </comment>
    <comment ref="C132" authorId="1" shapeId="0" xr:uid="{00000000-0006-0000-0600-00001D000000}">
      <text>
        <r>
          <rPr>
            <b/>
            <sz val="9"/>
            <color indexed="81"/>
            <rFont val="Tahoma"/>
            <family val="2"/>
          </rPr>
          <t xml:space="preserve">DCARSM:
</t>
        </r>
        <r>
          <rPr>
            <sz val="9"/>
            <color indexed="81"/>
            <rFont val="Tahoma"/>
            <family val="2"/>
          </rPr>
          <t xml:space="preserve">Pendiente asignación en SIGMAVER
</t>
        </r>
      </text>
    </comment>
    <comment ref="C133" authorId="1" shapeId="0" xr:uid="{00000000-0006-0000-0600-00001E000000}">
      <text>
        <r>
          <rPr>
            <b/>
            <sz val="9"/>
            <color indexed="81"/>
            <rFont val="Tahoma"/>
            <family val="2"/>
          </rPr>
          <t xml:space="preserve">DCARSM:
</t>
        </r>
        <r>
          <rPr>
            <sz val="9"/>
            <color indexed="81"/>
            <rFont val="Tahoma"/>
            <family val="2"/>
          </rPr>
          <t xml:space="preserve">Pendiente asignación en SIGMAVER
</t>
        </r>
      </text>
    </comment>
    <comment ref="C134" authorId="1" shapeId="0" xr:uid="{00000000-0006-0000-0600-00001F000000}">
      <text>
        <r>
          <rPr>
            <b/>
            <sz val="9"/>
            <color indexed="81"/>
            <rFont val="Tahoma"/>
            <family val="2"/>
          </rPr>
          <t xml:space="preserve">DCARSM:
</t>
        </r>
        <r>
          <rPr>
            <sz val="9"/>
            <color indexed="81"/>
            <rFont val="Tahoma"/>
            <family val="2"/>
          </rPr>
          <t xml:space="preserve">Pendiente asignación en SIGMAVER
</t>
        </r>
      </text>
    </comment>
    <comment ref="C135" authorId="1" shapeId="0" xr:uid="{00000000-0006-0000-0600-000020000000}">
      <text>
        <r>
          <rPr>
            <b/>
            <sz val="9"/>
            <color indexed="81"/>
            <rFont val="Tahoma"/>
            <family val="2"/>
          </rPr>
          <t xml:space="preserve">DCARSM:
</t>
        </r>
        <r>
          <rPr>
            <sz val="9"/>
            <color indexed="81"/>
            <rFont val="Tahoma"/>
            <family val="2"/>
          </rPr>
          <t xml:space="preserve">Pendiente asignación en SIGMAVER
</t>
        </r>
      </text>
    </comment>
    <comment ref="C136" authorId="1" shapeId="0" xr:uid="{00000000-0006-0000-0600-000021000000}">
      <text>
        <r>
          <rPr>
            <b/>
            <sz val="9"/>
            <color indexed="81"/>
            <rFont val="Tahoma"/>
            <family val="2"/>
          </rPr>
          <t xml:space="preserve">DCARSM:
</t>
        </r>
        <r>
          <rPr>
            <sz val="9"/>
            <color indexed="81"/>
            <rFont val="Tahoma"/>
            <family val="2"/>
          </rPr>
          <t xml:space="preserve">Pendiente asignación en SIGMAVER
</t>
        </r>
      </text>
    </comment>
    <comment ref="C137" authorId="1" shapeId="0" xr:uid="{00000000-0006-0000-0600-000022000000}">
      <text>
        <r>
          <rPr>
            <b/>
            <sz val="9"/>
            <color indexed="81"/>
            <rFont val="Tahoma"/>
            <family val="2"/>
          </rPr>
          <t xml:space="preserve">DCARSM:
</t>
        </r>
        <r>
          <rPr>
            <sz val="9"/>
            <color indexed="81"/>
            <rFont val="Tahoma"/>
            <family val="2"/>
          </rPr>
          <t xml:space="preserve">Pendiente asignación en SIGMAVER
</t>
        </r>
      </text>
    </comment>
    <comment ref="C138" authorId="1" shapeId="0" xr:uid="{00000000-0006-0000-0600-000023000000}">
      <text>
        <r>
          <rPr>
            <b/>
            <sz val="9"/>
            <color indexed="81"/>
            <rFont val="Tahoma"/>
            <family val="2"/>
          </rPr>
          <t xml:space="preserve">DCARSM:
</t>
        </r>
        <r>
          <rPr>
            <sz val="9"/>
            <color indexed="81"/>
            <rFont val="Tahoma"/>
            <family val="2"/>
          </rPr>
          <t xml:space="preserve">Pendiente asignación en SIGMAVER
</t>
        </r>
      </text>
    </comment>
    <comment ref="C139" authorId="1" shapeId="0" xr:uid="{00000000-0006-0000-0600-000024000000}">
      <text>
        <r>
          <rPr>
            <b/>
            <sz val="9"/>
            <color indexed="81"/>
            <rFont val="Tahoma"/>
            <family val="2"/>
          </rPr>
          <t xml:space="preserve">DCARSM:
</t>
        </r>
        <r>
          <rPr>
            <sz val="9"/>
            <color indexed="81"/>
            <rFont val="Tahoma"/>
            <family val="2"/>
          </rPr>
          <t xml:space="preserve">Pendiente asignación en SIGMAVER
</t>
        </r>
      </text>
    </comment>
    <comment ref="C140" authorId="1" shapeId="0" xr:uid="{00000000-0006-0000-0600-000025000000}">
      <text>
        <r>
          <rPr>
            <b/>
            <sz val="9"/>
            <color indexed="81"/>
            <rFont val="Tahoma"/>
            <family val="2"/>
          </rPr>
          <t xml:space="preserve">DCARSM:
</t>
        </r>
        <r>
          <rPr>
            <sz val="9"/>
            <color indexed="81"/>
            <rFont val="Tahoma"/>
            <family val="2"/>
          </rPr>
          <t xml:space="preserve">Pendiente asignación en SIGMAVER
</t>
        </r>
      </text>
    </comment>
    <comment ref="C243" authorId="1" shapeId="0" xr:uid="{00000000-0006-0000-0600-000026000000}">
      <text>
        <r>
          <rPr>
            <b/>
            <sz val="9"/>
            <color indexed="81"/>
            <rFont val="Tahoma"/>
            <family val="2"/>
          </rPr>
          <t xml:space="preserve">DCARSM:
</t>
        </r>
        <r>
          <rPr>
            <sz val="9"/>
            <color indexed="81"/>
            <rFont val="Tahoma"/>
            <family val="2"/>
          </rPr>
          <t xml:space="preserve">Pendiente asignación en SIGMAVER
</t>
        </r>
      </text>
    </comment>
    <comment ref="C244" authorId="1" shapeId="0" xr:uid="{00000000-0006-0000-0600-000027000000}">
      <text>
        <r>
          <rPr>
            <b/>
            <sz val="9"/>
            <color indexed="81"/>
            <rFont val="Tahoma"/>
            <family val="2"/>
          </rPr>
          <t xml:space="preserve">DCARSM:
</t>
        </r>
        <r>
          <rPr>
            <sz val="9"/>
            <color indexed="81"/>
            <rFont val="Tahoma"/>
            <family val="2"/>
          </rPr>
          <t xml:space="preserve">Pendiente asignación en SIGMAVER
</t>
        </r>
      </text>
    </comment>
    <comment ref="C246" authorId="1" shapeId="0" xr:uid="{00000000-0006-0000-0600-000028000000}">
      <text>
        <r>
          <rPr>
            <b/>
            <sz val="9"/>
            <color indexed="81"/>
            <rFont val="Tahoma"/>
            <family val="2"/>
          </rPr>
          <t xml:space="preserve">DCARSM:
</t>
        </r>
        <r>
          <rPr>
            <sz val="9"/>
            <color indexed="81"/>
            <rFont val="Tahoma"/>
            <family val="2"/>
          </rPr>
          <t xml:space="preserve">Pendiente asignación en SIGMAVER
</t>
        </r>
      </text>
    </comment>
    <comment ref="C247" authorId="1" shapeId="0" xr:uid="{00000000-0006-0000-0600-000029000000}">
      <text>
        <r>
          <rPr>
            <b/>
            <sz val="9"/>
            <color indexed="81"/>
            <rFont val="Tahoma"/>
            <family val="2"/>
          </rPr>
          <t xml:space="preserve">DCARSM:
</t>
        </r>
        <r>
          <rPr>
            <sz val="9"/>
            <color indexed="81"/>
            <rFont val="Tahoma"/>
            <family val="2"/>
          </rPr>
          <t xml:space="preserve">Pendiente asignación en SIGMAVER
</t>
        </r>
      </text>
    </comment>
    <comment ref="C248" authorId="1" shapeId="0" xr:uid="{00000000-0006-0000-0600-00002A000000}">
      <text>
        <r>
          <rPr>
            <b/>
            <sz val="9"/>
            <color indexed="81"/>
            <rFont val="Tahoma"/>
            <family val="2"/>
          </rPr>
          <t xml:space="preserve">DCARSM:
</t>
        </r>
        <r>
          <rPr>
            <sz val="9"/>
            <color indexed="81"/>
            <rFont val="Tahoma"/>
            <family val="2"/>
          </rPr>
          <t xml:space="preserve">Pendiente asignación en SIGMAVER
</t>
        </r>
      </text>
    </comment>
    <comment ref="C249" authorId="1" shapeId="0" xr:uid="{00000000-0006-0000-0600-00002B000000}">
      <text>
        <r>
          <rPr>
            <b/>
            <sz val="9"/>
            <color indexed="81"/>
            <rFont val="Tahoma"/>
            <family val="2"/>
          </rPr>
          <t xml:space="preserve">DCARSM:
</t>
        </r>
        <r>
          <rPr>
            <sz val="9"/>
            <color indexed="81"/>
            <rFont val="Tahoma"/>
            <family val="2"/>
          </rPr>
          <t xml:space="preserve">Pendiente asignación en SIGMAVER
</t>
        </r>
      </text>
    </comment>
    <comment ref="C250" authorId="1" shapeId="0" xr:uid="{00000000-0006-0000-0600-00002C000000}">
      <text>
        <r>
          <rPr>
            <b/>
            <sz val="9"/>
            <color indexed="81"/>
            <rFont val="Tahoma"/>
            <family val="2"/>
          </rPr>
          <t xml:space="preserve">DCARSM:
</t>
        </r>
        <r>
          <rPr>
            <sz val="9"/>
            <color indexed="81"/>
            <rFont val="Tahoma"/>
            <family val="2"/>
          </rPr>
          <t xml:space="preserve">Pendiente asignación en SIGMAVER
</t>
        </r>
      </text>
    </comment>
    <comment ref="C251" authorId="1" shapeId="0" xr:uid="{00000000-0006-0000-0600-00002D000000}">
      <text>
        <r>
          <rPr>
            <b/>
            <sz val="9"/>
            <color indexed="81"/>
            <rFont val="Tahoma"/>
            <family val="2"/>
          </rPr>
          <t xml:space="preserve">DCARSM:
</t>
        </r>
        <r>
          <rPr>
            <sz val="9"/>
            <color indexed="81"/>
            <rFont val="Tahoma"/>
            <family val="2"/>
          </rPr>
          <t xml:space="preserve">Pendiente asignación en SIGMAVER
</t>
        </r>
      </text>
    </comment>
    <comment ref="C252" authorId="1" shapeId="0" xr:uid="{00000000-0006-0000-0600-00002E000000}">
      <text>
        <r>
          <rPr>
            <b/>
            <sz val="9"/>
            <color indexed="81"/>
            <rFont val="Tahoma"/>
            <family val="2"/>
          </rPr>
          <t xml:space="preserve">DCARSM:
</t>
        </r>
        <r>
          <rPr>
            <sz val="9"/>
            <color indexed="81"/>
            <rFont val="Tahoma"/>
            <family val="2"/>
          </rPr>
          <t xml:space="preserve">Pendiente asignación en SIGMAVER
</t>
        </r>
      </text>
    </comment>
    <comment ref="C253" authorId="1" shapeId="0" xr:uid="{00000000-0006-0000-0600-00002F000000}">
      <text>
        <r>
          <rPr>
            <b/>
            <sz val="9"/>
            <color indexed="81"/>
            <rFont val="Tahoma"/>
            <family val="2"/>
          </rPr>
          <t xml:space="preserve">DCARSM:
</t>
        </r>
        <r>
          <rPr>
            <sz val="9"/>
            <color indexed="81"/>
            <rFont val="Tahoma"/>
            <family val="2"/>
          </rPr>
          <t xml:space="preserve">Pendiente asignación en SIGMAVER
</t>
        </r>
      </text>
    </comment>
    <comment ref="C254" authorId="1" shapeId="0" xr:uid="{00000000-0006-0000-0600-000030000000}">
      <text>
        <r>
          <rPr>
            <b/>
            <sz val="9"/>
            <color indexed="81"/>
            <rFont val="Tahoma"/>
            <family val="2"/>
          </rPr>
          <t xml:space="preserve">DCARSM:
</t>
        </r>
        <r>
          <rPr>
            <sz val="9"/>
            <color indexed="81"/>
            <rFont val="Tahoma"/>
            <family val="2"/>
          </rPr>
          <t xml:space="preserve">Pendiente asignación en SIGMAVER
</t>
        </r>
      </text>
    </comment>
    <comment ref="C255" authorId="1" shapeId="0" xr:uid="{00000000-0006-0000-0600-000031000000}">
      <text>
        <r>
          <rPr>
            <b/>
            <sz val="9"/>
            <color indexed="81"/>
            <rFont val="Tahoma"/>
            <family val="2"/>
          </rPr>
          <t xml:space="preserve">DCARSM:
</t>
        </r>
        <r>
          <rPr>
            <sz val="9"/>
            <color indexed="81"/>
            <rFont val="Tahoma"/>
            <family val="2"/>
          </rPr>
          <t xml:space="preserve">Pendiente asignación en SIGMAVER
</t>
        </r>
      </text>
    </comment>
    <comment ref="C256" authorId="1" shapeId="0" xr:uid="{00000000-0006-0000-0600-000032000000}">
      <text>
        <r>
          <rPr>
            <b/>
            <sz val="9"/>
            <color indexed="81"/>
            <rFont val="Tahoma"/>
            <family val="2"/>
          </rPr>
          <t xml:space="preserve">DCARSM:
</t>
        </r>
        <r>
          <rPr>
            <sz val="9"/>
            <color indexed="81"/>
            <rFont val="Tahoma"/>
            <family val="2"/>
          </rPr>
          <t xml:space="preserve">Pendiente asignación en SIGMAVER
</t>
        </r>
      </text>
    </comment>
    <comment ref="C257" authorId="1" shapeId="0" xr:uid="{00000000-0006-0000-0600-000033000000}">
      <text>
        <r>
          <rPr>
            <b/>
            <sz val="9"/>
            <color indexed="81"/>
            <rFont val="Tahoma"/>
            <family val="2"/>
          </rPr>
          <t xml:space="preserve">DCARSM:
</t>
        </r>
        <r>
          <rPr>
            <sz val="9"/>
            <color indexed="81"/>
            <rFont val="Tahoma"/>
            <family val="2"/>
          </rPr>
          <t xml:space="preserve">Pendiente asignación en SIGMAVER
</t>
        </r>
      </text>
    </comment>
    <comment ref="C258" authorId="1" shapeId="0" xr:uid="{00000000-0006-0000-0600-000034000000}">
      <text>
        <r>
          <rPr>
            <b/>
            <sz val="9"/>
            <color indexed="81"/>
            <rFont val="Tahoma"/>
            <family val="2"/>
          </rPr>
          <t xml:space="preserve">DCARSM:
</t>
        </r>
        <r>
          <rPr>
            <sz val="9"/>
            <color indexed="81"/>
            <rFont val="Tahoma"/>
            <family val="2"/>
          </rPr>
          <t xml:space="preserve">Pendiente asignación en SIGMAVER
</t>
        </r>
      </text>
    </comment>
    <comment ref="C259" authorId="1" shapeId="0" xr:uid="{00000000-0006-0000-0600-000035000000}">
      <text>
        <r>
          <rPr>
            <b/>
            <sz val="9"/>
            <color indexed="81"/>
            <rFont val="Tahoma"/>
            <family val="2"/>
          </rPr>
          <t xml:space="preserve">DCARSM:
</t>
        </r>
        <r>
          <rPr>
            <sz val="9"/>
            <color indexed="81"/>
            <rFont val="Tahoma"/>
            <family val="2"/>
          </rPr>
          <t xml:space="preserve">Pendiente asignación en SIGMAVER
</t>
        </r>
      </text>
    </comment>
    <comment ref="C260" authorId="1" shapeId="0" xr:uid="{00000000-0006-0000-0600-000036000000}">
      <text>
        <r>
          <rPr>
            <b/>
            <sz val="9"/>
            <color indexed="81"/>
            <rFont val="Tahoma"/>
            <family val="2"/>
          </rPr>
          <t xml:space="preserve">DCARSM:
</t>
        </r>
        <r>
          <rPr>
            <sz val="9"/>
            <color indexed="81"/>
            <rFont val="Tahoma"/>
            <family val="2"/>
          </rPr>
          <t xml:space="preserve">Pendiente asignación en SIGMAVER
</t>
        </r>
      </text>
    </comment>
    <comment ref="C261" authorId="1" shapeId="0" xr:uid="{00000000-0006-0000-0600-000037000000}">
      <text>
        <r>
          <rPr>
            <b/>
            <sz val="9"/>
            <color indexed="81"/>
            <rFont val="Tahoma"/>
            <family val="2"/>
          </rPr>
          <t xml:space="preserve">DCARSM:
</t>
        </r>
        <r>
          <rPr>
            <sz val="9"/>
            <color indexed="81"/>
            <rFont val="Tahoma"/>
            <family val="2"/>
          </rPr>
          <t xml:space="preserve">Pendiente asignación en SIGMAVER
</t>
        </r>
      </text>
    </comment>
    <comment ref="C262" authorId="1" shapeId="0" xr:uid="{00000000-0006-0000-0600-000038000000}">
      <text>
        <r>
          <rPr>
            <b/>
            <sz val="9"/>
            <color indexed="81"/>
            <rFont val="Tahoma"/>
            <family val="2"/>
          </rPr>
          <t xml:space="preserve">DCARSM:
</t>
        </r>
        <r>
          <rPr>
            <sz val="9"/>
            <color indexed="81"/>
            <rFont val="Tahoma"/>
            <family val="2"/>
          </rPr>
          <t xml:space="preserve">Pendiente asignación en SIGMAVER
</t>
        </r>
      </text>
    </comment>
    <comment ref="C263" authorId="1" shapeId="0" xr:uid="{00000000-0006-0000-0600-000039000000}">
      <text>
        <r>
          <rPr>
            <b/>
            <sz val="9"/>
            <color indexed="81"/>
            <rFont val="Tahoma"/>
            <family val="2"/>
          </rPr>
          <t xml:space="preserve">DCARSM:
</t>
        </r>
        <r>
          <rPr>
            <sz val="9"/>
            <color indexed="81"/>
            <rFont val="Tahoma"/>
            <family val="2"/>
          </rPr>
          <t xml:space="preserve">Pendiente asignación en SIGMAVER
</t>
        </r>
      </text>
    </comment>
    <comment ref="C264" authorId="1" shapeId="0" xr:uid="{00000000-0006-0000-0600-00003A000000}">
      <text>
        <r>
          <rPr>
            <b/>
            <sz val="9"/>
            <color indexed="81"/>
            <rFont val="Tahoma"/>
            <family val="2"/>
          </rPr>
          <t xml:space="preserve">DCARSM:
</t>
        </r>
        <r>
          <rPr>
            <sz val="9"/>
            <color indexed="81"/>
            <rFont val="Tahoma"/>
            <family val="2"/>
          </rPr>
          <t xml:space="preserve">Pendiente asignación en SIGMAVER
</t>
        </r>
      </text>
    </comment>
    <comment ref="C265" authorId="1" shapeId="0" xr:uid="{00000000-0006-0000-0600-00003B000000}">
      <text>
        <r>
          <rPr>
            <b/>
            <sz val="9"/>
            <color indexed="81"/>
            <rFont val="Tahoma"/>
            <family val="2"/>
          </rPr>
          <t xml:space="preserve">DCARSM:
</t>
        </r>
        <r>
          <rPr>
            <sz val="9"/>
            <color indexed="81"/>
            <rFont val="Tahoma"/>
            <family val="2"/>
          </rPr>
          <t xml:space="preserve">Pendiente asignación en SIGMAVER
</t>
        </r>
      </text>
    </comment>
    <comment ref="C440" authorId="0" shapeId="0" xr:uid="{00000000-0006-0000-0600-00003C000000}">
      <text>
        <r>
          <rPr>
            <b/>
            <sz val="9"/>
            <color indexed="81"/>
            <rFont val="Tahoma"/>
            <family val="2"/>
          </rPr>
          <t>Carmen Morales:</t>
        </r>
        <r>
          <rPr>
            <sz val="9"/>
            <color indexed="81"/>
            <rFont val="Tahoma"/>
            <family val="2"/>
          </rPr>
          <t xml:space="preserve">
No especificada la equivalencia con Plan de Cuentas</t>
        </r>
      </text>
    </comment>
    <comment ref="C468" authorId="0" shapeId="0" xr:uid="{00000000-0006-0000-0600-00003D000000}">
      <text>
        <r>
          <rPr>
            <b/>
            <sz val="9"/>
            <color indexed="81"/>
            <rFont val="Tahoma"/>
            <family val="2"/>
          </rPr>
          <t>DCARSM:</t>
        </r>
        <r>
          <rPr>
            <sz val="9"/>
            <color indexed="81"/>
            <rFont val="Tahoma"/>
            <family val="2"/>
          </rPr>
          <t xml:space="preserve">
No especificada la equivalencia con Plan de Cuentas</t>
        </r>
      </text>
    </comment>
    <comment ref="D475" authorId="0" shapeId="0" xr:uid="{00000000-0006-0000-0600-00003E000000}">
      <text>
        <r>
          <rPr>
            <b/>
            <sz val="9"/>
            <color indexed="81"/>
            <rFont val="Tahoma"/>
            <family val="2"/>
          </rPr>
          <t>DCARSM:</t>
        </r>
        <r>
          <rPr>
            <sz val="9"/>
            <color indexed="81"/>
            <rFont val="Tahoma"/>
            <family val="2"/>
          </rPr>
          <t xml:space="preserve">
En el cri tiene un concepto de "Ingresos por Venta de Bienes y Prestación de Servicios"</t>
        </r>
      </text>
    </comment>
    <comment ref="C503" authorId="0" shapeId="0" xr:uid="{00000000-0006-0000-0600-00003F000000}">
      <text>
        <r>
          <rPr>
            <b/>
            <sz val="9"/>
            <color indexed="81"/>
            <rFont val="Tahoma"/>
            <family val="2"/>
          </rPr>
          <t>DCARSM:</t>
        </r>
        <r>
          <rPr>
            <sz val="9"/>
            <color indexed="81"/>
            <rFont val="Tahoma"/>
            <family val="2"/>
          </rPr>
          <t xml:space="preserve">
No especificada la equivalencia con Plan de Cuentas</t>
        </r>
      </text>
    </comment>
    <comment ref="D526" authorId="2" shapeId="0" xr:uid="{00000000-0006-0000-0600-000040000000}">
      <text>
        <r>
          <rPr>
            <b/>
            <sz val="9"/>
            <color indexed="81"/>
            <rFont val="Tahoma"/>
            <family val="2"/>
          </rPr>
          <t>DCARSM:</t>
        </r>
        <r>
          <rPr>
            <sz val="9"/>
            <color indexed="81"/>
            <rFont val="Tahoma"/>
            <family val="2"/>
          </rPr>
          <t xml:space="preserve">
Hasta el ejercicio 2023 el concepto era "Otras participaciones" en el 2023 se corren las cuentas de abajo</t>
        </r>
      </text>
    </comment>
    <comment ref="D527" authorId="2" shapeId="0" xr:uid="{00000000-0006-0000-0600-000041000000}">
      <text>
        <r>
          <rPr>
            <b/>
            <sz val="9"/>
            <color indexed="81"/>
            <rFont val="Tahoma"/>
            <family val="2"/>
          </rPr>
          <t>DCARSM:</t>
        </r>
        <r>
          <rPr>
            <sz val="9"/>
            <color indexed="81"/>
            <rFont val="Tahoma"/>
            <family val="2"/>
          </rPr>
          <t xml:space="preserve">
Hasta el ejercicio 2023 el concepto era "Recaudación Federal Participable" en el 2023 se corren las cuentas de abajo</t>
        </r>
      </text>
    </comment>
    <comment ref="D528" authorId="2" shapeId="0" xr:uid="{00000000-0006-0000-0600-000042000000}">
      <text>
        <r>
          <rPr>
            <b/>
            <sz val="9"/>
            <color indexed="81"/>
            <rFont val="Tahoma"/>
            <family val="2"/>
          </rPr>
          <t>DCARSM:</t>
        </r>
        <r>
          <rPr>
            <sz val="9"/>
            <color indexed="81"/>
            <rFont val="Tahoma"/>
            <family val="2"/>
          </rPr>
          <t xml:space="preserve">
Hasta el ejercicio 2023 el concepto era "Ley de Coordinación Fiscal (Gasolinas)" en el 2023 se corren las cuentas de abajo</t>
        </r>
      </text>
    </comment>
    <comment ref="D761" authorId="2" shapeId="0" xr:uid="{00000000-0006-0000-0600-000043000000}">
      <text>
        <r>
          <rPr>
            <b/>
            <sz val="9"/>
            <color indexed="81"/>
            <rFont val="Tahoma"/>
            <family val="2"/>
          </rPr>
          <t>DCARSM:</t>
        </r>
        <r>
          <rPr>
            <sz val="9"/>
            <color indexed="81"/>
            <rFont val="Tahoma"/>
            <family val="2"/>
          </rPr>
          <t xml:space="preserve">
Hasta el 2022 se llamó: "Remanentes del Fondo Mexicano del Petróleo para la Estabilización y el Desarrollo"
</t>
        </r>
      </text>
    </comment>
    <comment ref="C763" authorId="0" shapeId="0" xr:uid="{00000000-0006-0000-0600-000044000000}">
      <text>
        <r>
          <rPr>
            <b/>
            <sz val="9"/>
            <color indexed="81"/>
            <rFont val="Tahoma"/>
            <family val="2"/>
          </rPr>
          <t>DCARSM:</t>
        </r>
        <r>
          <rPr>
            <sz val="9"/>
            <color indexed="81"/>
            <rFont val="Tahoma"/>
            <family val="2"/>
          </rPr>
          <t xml:space="preserve">
No especificada la equivalencia con Plan de Cuentas</t>
        </r>
      </text>
    </comment>
    <comment ref="C764" authorId="0" shapeId="0" xr:uid="{00000000-0006-0000-0600-000045000000}">
      <text>
        <r>
          <rPr>
            <b/>
            <sz val="9"/>
            <color indexed="81"/>
            <rFont val="Tahoma"/>
            <family val="2"/>
          </rPr>
          <t>DCARSM:</t>
        </r>
        <r>
          <rPr>
            <sz val="9"/>
            <color indexed="81"/>
            <rFont val="Tahoma"/>
            <family val="2"/>
          </rPr>
          <t xml:space="preserve">
No especificada la equivalencia con Plan de Cuentas</t>
        </r>
      </text>
    </comment>
    <comment ref="C765" authorId="0" shapeId="0" xr:uid="{00000000-0006-0000-0600-000046000000}">
      <text>
        <r>
          <rPr>
            <b/>
            <sz val="9"/>
            <color indexed="81"/>
            <rFont val="Tahoma"/>
            <family val="2"/>
          </rPr>
          <t>DCARSM:</t>
        </r>
        <r>
          <rPr>
            <sz val="9"/>
            <color indexed="81"/>
            <rFont val="Tahoma"/>
            <family val="2"/>
          </rPr>
          <t xml:space="preserve">
No especificada la equivalencia con Plan de Cuentas</t>
        </r>
      </text>
    </comment>
    <comment ref="C766" authorId="0" shapeId="0" xr:uid="{00000000-0006-0000-0600-000047000000}">
      <text>
        <r>
          <rPr>
            <b/>
            <sz val="9"/>
            <color indexed="81"/>
            <rFont val="Tahoma"/>
            <family val="2"/>
          </rPr>
          <t>DCARSM:</t>
        </r>
        <r>
          <rPr>
            <sz val="9"/>
            <color indexed="81"/>
            <rFont val="Tahoma"/>
            <family val="2"/>
          </rPr>
          <t xml:space="preserve">
No especificada la equivalencia con Plan de Cuentas</t>
        </r>
      </text>
    </comment>
    <comment ref="C771" authorId="0" shapeId="0" xr:uid="{00000000-0006-0000-0600-000048000000}">
      <text>
        <r>
          <rPr>
            <b/>
            <sz val="9"/>
            <color indexed="81"/>
            <rFont val="Tahoma"/>
            <family val="2"/>
          </rPr>
          <t>DCARSM:</t>
        </r>
        <r>
          <rPr>
            <sz val="9"/>
            <color indexed="81"/>
            <rFont val="Tahoma"/>
            <family val="2"/>
          </rPr>
          <t xml:space="preserve">
No especificada la equivalencia con Plan de Cuentas</t>
        </r>
      </text>
    </comment>
    <comment ref="C772" authorId="0" shapeId="0" xr:uid="{00000000-0006-0000-0600-000049000000}">
      <text>
        <r>
          <rPr>
            <b/>
            <sz val="9"/>
            <color indexed="81"/>
            <rFont val="Tahoma"/>
            <family val="2"/>
          </rPr>
          <t>DCARSM:</t>
        </r>
        <r>
          <rPr>
            <sz val="9"/>
            <color indexed="81"/>
            <rFont val="Tahoma"/>
            <family val="2"/>
          </rPr>
          <t xml:space="preserve">
No especificada la equivalencia con Plan de Cuentas</t>
        </r>
      </text>
    </comment>
    <comment ref="C773" authorId="0" shapeId="0" xr:uid="{00000000-0006-0000-0600-00004A000000}">
      <text>
        <r>
          <rPr>
            <b/>
            <sz val="9"/>
            <color indexed="81"/>
            <rFont val="Tahoma"/>
            <family val="2"/>
          </rPr>
          <t>DCARSM:</t>
        </r>
        <r>
          <rPr>
            <sz val="9"/>
            <color indexed="81"/>
            <rFont val="Tahoma"/>
            <family val="2"/>
          </rPr>
          <t xml:space="preserve">
No especificada la equivalencia con Plan de Cuentas</t>
        </r>
      </text>
    </comment>
    <comment ref="C783" authorId="0" shapeId="0" xr:uid="{00000000-0006-0000-0600-00004B000000}">
      <text>
        <r>
          <rPr>
            <b/>
            <sz val="9"/>
            <color indexed="81"/>
            <rFont val="Tahoma"/>
            <family val="2"/>
          </rPr>
          <t>Carmen Morales:</t>
        </r>
        <r>
          <rPr>
            <sz val="9"/>
            <color indexed="81"/>
            <rFont val="Tahoma"/>
            <family val="2"/>
          </rPr>
          <t xml:space="preserve">
No especificada la equivalencia con Plan de Cuentas</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<sst xmlns="http://schemas.openxmlformats.org/spreadsheetml/2006/main" count="2561" uniqueCount="1840">
  <si>
    <t>Formato</t>
  </si>
  <si>
    <t>Municipios</t>
  </si>
  <si>
    <t>🗸</t>
  </si>
  <si>
    <t>🗴</t>
  </si>
  <si>
    <t>Impuestos Sobre los Ingresos</t>
  </si>
  <si>
    <t>Impuestos Sobre el Patrimonio</t>
  </si>
  <si>
    <t>Impuestos Sobre la Producción, el Consumo y las Transacciones</t>
  </si>
  <si>
    <t>Impuestos al Comercio Exterior</t>
  </si>
  <si>
    <t>Impuestos Sobre Nóminas y Asimilables</t>
  </si>
  <si>
    <t>Impuestos Ecológicos</t>
  </si>
  <si>
    <t>Accesorios de Impuestos</t>
  </si>
  <si>
    <t>Otros Impuestos</t>
  </si>
  <si>
    <t>Impuestos no Comprendidos en la Ley de Ingresos Vigente, Causados en Ejercicios Fiscales Anteriores Pendientes de Liquidación o Pago</t>
  </si>
  <si>
    <t>Aportaciones para Fondos de Vivienda</t>
  </si>
  <si>
    <t>Cuotas para la Seguridad Social</t>
  </si>
  <si>
    <t>Cuotas de Ahorro para el Retiro</t>
  </si>
  <si>
    <t>Otras Cuotas y Aportaciones para la Seguridad Social</t>
  </si>
  <si>
    <t>Accesorios de Cuotas y Aportaciones de Seguridad Social</t>
  </si>
  <si>
    <t>Contribuciones de Mejoras por Obras Públicas</t>
  </si>
  <si>
    <t>Contribuciones de Mejoras no Comprendidas en la Ley de Ingresos Vigente, Causadas en Ejercicios Fiscales Anteriores Pendientes de Liquidación o Pago</t>
  </si>
  <si>
    <t>Derechos</t>
  </si>
  <si>
    <t>Derechos por el Uso, Goce, Aprovechamiento o Explotación de Bienes de Dominio Público</t>
  </si>
  <si>
    <t>Derechos por Prestación de Servicios</t>
  </si>
  <si>
    <t>Otros Derechos</t>
  </si>
  <si>
    <t>Accesorios de Derechos</t>
  </si>
  <si>
    <t>Derechos no Comprendidos en la Ley de Ingresos Vigente, Causados en Ejercicios Fiscales Anteriores Pendientes de Liquidación o Pago</t>
  </si>
  <si>
    <t>Productos</t>
  </si>
  <si>
    <t>Productos no Comprendidos en la Ley de Ingresos Vigente, Causados en Ejercicios Fiscales Anteriores Pendientes de Liquidación o Pago</t>
  </si>
  <si>
    <t>Aprovechamientos</t>
  </si>
  <si>
    <t>Accesorios de Aprovechamientos</t>
  </si>
  <si>
    <t>Aprovechamientos no Comprendidos en la Ley de Ingresos Vigente, Causados en Ejercicios Fiscales Anteriores Pendientes de Liquidación o Pago</t>
  </si>
  <si>
    <t>Ingresos por Venta de Bienes y Prestación de Servicios de Instituciones Públicas de Seguridad Social</t>
  </si>
  <si>
    <t>Ingresos por Venta de Bienes y Prestación de Servicios de Empresas Productivas del Estado</t>
  </si>
  <si>
    <t>Ingresos por Venta de Bienes y Prestación de Servicios de Entidades Paraestatales y Fideicomisos No Empresariales y No Financieros</t>
  </si>
  <si>
    <t>Ingresos por Venta de Bienes y Prestación de Servicios de Entidades Paraestatales Empresariales No Financieras con Participación Estatal Mayoritaria</t>
  </si>
  <si>
    <t>Ingresos por Venta de Bienes y Prestación de Servicios de Entidades Paraestatales Empresariales Financieras Monetarias con Participación Estatal Mayoritaria</t>
  </si>
  <si>
    <t>Ingresos por Venta de Bienes y Prestación de Servicios de Entidades Paraestatales Empresariales Financieras No Monetarias con Participación Estatal Mayoritaria</t>
  </si>
  <si>
    <t>Ingresos por Venta de Bienes y Prestación de Servicios de Fideicomisos Financieros Públicos con Participación Estatal Mayoritaria</t>
  </si>
  <si>
    <t>Ingresos por Venta de Bienes y Prestación de Servicios de los Poderes Legislativo y Judicial, y de los Órganos Autónomos</t>
  </si>
  <si>
    <t>Otros Ingresos</t>
  </si>
  <si>
    <t>Participaciones</t>
  </si>
  <si>
    <t>Convenios</t>
  </si>
  <si>
    <t>Incentivos Derivados de la Colaboración Fiscal</t>
  </si>
  <si>
    <t>Fondos Distintos de Aportaciones</t>
  </si>
  <si>
    <t>Transferencias y Asignaciones</t>
  </si>
  <si>
    <t>Subsidios y Subvenciones</t>
  </si>
  <si>
    <t>Transferencias del Fondo Mexicano del Petróleo para la Estabilización y el Desarrollo</t>
  </si>
  <si>
    <t>Endeudamiento Interno</t>
  </si>
  <si>
    <t>Endeudamiento Externo</t>
  </si>
  <si>
    <t>Financiamiento Interno</t>
  </si>
  <si>
    <t>Recursos Fiscales</t>
  </si>
  <si>
    <t>Financiamientos Internos</t>
  </si>
  <si>
    <t>Financiamientos Externos</t>
  </si>
  <si>
    <t>Ingresos Propios</t>
  </si>
  <si>
    <t>Recursos Federales</t>
  </si>
  <si>
    <t>Recursos Estatales</t>
  </si>
  <si>
    <t>Otros Recursos de Libre Disposición</t>
  </si>
  <si>
    <t>Etiquetado</t>
  </si>
  <si>
    <t>Otros Recursos de Transferencias Federales Etiquetadas</t>
  </si>
  <si>
    <t>TOTAL GENERAL</t>
  </si>
  <si>
    <t>Otros impuestos</t>
  </si>
  <si>
    <t>Accesorios</t>
  </si>
  <si>
    <t>Otros</t>
  </si>
  <si>
    <t>1.2.3.1</t>
  </si>
  <si>
    <t>1.2.3.2</t>
  </si>
  <si>
    <t>1.2.3.3</t>
  </si>
  <si>
    <t>1.2.4</t>
  </si>
  <si>
    <t>1.2.4.3</t>
  </si>
  <si>
    <t>1.2.5</t>
  </si>
  <si>
    <t>1.2.5.1</t>
  </si>
  <si>
    <t>1.2.5.2</t>
  </si>
  <si>
    <t>1.2.5.3</t>
  </si>
  <si>
    <t>1.2.5.4</t>
  </si>
  <si>
    <t>IMPUESTOS</t>
  </si>
  <si>
    <t>CUOTAS Y APORTACIONES DE SEGURIDAD SOCIAL</t>
  </si>
  <si>
    <t>CONTRIBUCIONES DE MEJORAS</t>
  </si>
  <si>
    <t>DERECHOS</t>
  </si>
  <si>
    <t>PRODUCTOS</t>
  </si>
  <si>
    <t xml:space="preserve">Productos </t>
  </si>
  <si>
    <t>APROVECHAMIENTOS</t>
  </si>
  <si>
    <t xml:space="preserve">Aprovechamientos </t>
  </si>
  <si>
    <t>INGRESOS POR VENTA DE BIENES, PRESTACIÓN DE SERVICIOS Y OTROS INGRESOS</t>
  </si>
  <si>
    <t>PARTICIPACIONES, APORTACIONES, CONVENIOS, INCENTIVOS DERIVADOS DE LA COLABORACIÓN FISCAL Y FONDOS DISTINTOS DE APORTACIONES</t>
  </si>
  <si>
    <t>Aportaciones</t>
  </si>
  <si>
    <t>TRANSFERENCIAS, ASIGNACIONES, SUBSIDIOS Y SUBVENCIONES, Y PENSIONES Y JUBILACIONES</t>
  </si>
  <si>
    <t>Pensiones y Jubilaciones</t>
  </si>
  <si>
    <t>INGRESOS DERIVADOS DE FINANCIAMIENTOS</t>
  </si>
  <si>
    <t>Concepto</t>
  </si>
  <si>
    <t xml:space="preserve">(de Iniciativa de Ley) </t>
  </si>
  <si>
    <t>1.   Ingresos de Libre Disposición (1=A+B+C+D+E+F+G+H+I+J+K+L)</t>
  </si>
  <si>
    <t>A.     Impuestos</t>
  </si>
  <si>
    <t>B.     Cuotas y Aportaciones de Seguridad Social</t>
  </si>
  <si>
    <t>C.     Contribuciones de Mejoras</t>
  </si>
  <si>
    <t>D.     Derechos</t>
  </si>
  <si>
    <t>E.     Productos</t>
  </si>
  <si>
    <t>F.     Aprovechamientos</t>
  </si>
  <si>
    <t>G.     Ingresos por Venta de Bienes, Prestación de Servicios y Otros Ingresos</t>
  </si>
  <si>
    <t>H.     Participaciones</t>
  </si>
  <si>
    <t>I.      Incentivos Derivados de la Colaboración Fiscal</t>
  </si>
  <si>
    <t>J.      Transferencias</t>
  </si>
  <si>
    <t>K.     Convenios</t>
  </si>
  <si>
    <t>L.     Otros Ingresos de Libre Disposición</t>
  </si>
  <si>
    <t>2.   Transferencias Federales Etiquetadas (2=A+B+C+D+E)</t>
  </si>
  <si>
    <t>A.     Aportaciones</t>
  </si>
  <si>
    <t>B.     Convenios</t>
  </si>
  <si>
    <t>C.     Fondos Distintos de Aportaciones</t>
  </si>
  <si>
    <t>D.     Transferencias, Subsidios y Subvenciones, y Pensiones y Jubilaciones</t>
  </si>
  <si>
    <t>E.     Otras Transferencias Federales Etiquetadas</t>
  </si>
  <si>
    <t>3.   Ingresos Derivados de Financiamientos (3=A)</t>
  </si>
  <si>
    <t>A.     Ingresos Derivados de Financiamientos</t>
  </si>
  <si>
    <t>4.   Total de Ingresos Proyectados (4=1+2+3)</t>
  </si>
  <si>
    <t>Datos Informativos</t>
  </si>
  <si>
    <t>1. Ingresos Derivados de Financiamientos con Fuente de Pago de Recursos de Libre Disposición</t>
  </si>
  <si>
    <t>2. Ingresos derivados de Financiamientos con Fuente de Pago de Transferencias Federales Etiquetadas</t>
  </si>
  <si>
    <t>3. Ingresos Derivados de Financiamiento (3 = 1 + 2)</t>
  </si>
  <si>
    <t>1. Ingresos de Libre Disposición (1=A+B+C+D+E+F+G+H+I+J+K+L)</t>
  </si>
  <si>
    <t xml:space="preserve">J.      Transferencias </t>
  </si>
  <si>
    <t>.</t>
  </si>
  <si>
    <r>
      <t>2. Transferencias Federales Etiquetadas</t>
    </r>
    <r>
      <rPr>
        <b/>
        <vertAlign val="superscript"/>
        <sz val="10"/>
        <color rgb="FF000000"/>
        <rFont val="Arial"/>
        <family val="2"/>
      </rPr>
      <t xml:space="preserve"> </t>
    </r>
    <r>
      <rPr>
        <b/>
        <sz val="10"/>
        <color rgb="FF000000"/>
        <rFont val="Arial"/>
        <family val="2"/>
      </rPr>
      <t>(2=A+B+C+D+E)</t>
    </r>
  </si>
  <si>
    <t>3. Ingresos Derivados de Financiamientos (3=A)</t>
  </si>
  <si>
    <t>A. Ingresos Derivados de Financiamientos</t>
  </si>
  <si>
    <t>4. Total de Resultados de Ingresos (4=1+2+3)</t>
  </si>
  <si>
    <t>Clave Geográfica:</t>
  </si>
  <si>
    <t>Fecha de elaboración:</t>
  </si>
  <si>
    <t>TOTAL PROYECTO DE LEY DE INGRESOS</t>
  </si>
  <si>
    <t>Impuestos sobre los ingresos</t>
  </si>
  <si>
    <t>Impuesto sobre espectáculos públicos</t>
  </si>
  <si>
    <t>Impuesto sobre loterias, rifas, sorteos y concursos</t>
  </si>
  <si>
    <t>Impuesto sobre juegos permitidos</t>
  </si>
  <si>
    <t>Impuesto sobre el patrimonio</t>
  </si>
  <si>
    <t>Impuesto predial</t>
  </si>
  <si>
    <t>Impuesto sobre traslación de dominio de bienes inmuebles</t>
  </si>
  <si>
    <t>Impuesto sobre fraccionamientos</t>
  </si>
  <si>
    <t>Accesorios de impuestos</t>
  </si>
  <si>
    <t>Contribución adicional sobre ingresos municipales</t>
  </si>
  <si>
    <t>Impuestos de ejercicios fiscales anteriores</t>
  </si>
  <si>
    <t>Accesorios de contribuciones de mejoras</t>
  </si>
  <si>
    <t>Contribuciones de mejoras de ejercicios fiscales anteriores</t>
  </si>
  <si>
    <t>Derechos por el uso, goce, aprovechamiento o explotación de bienes de dominio público;</t>
  </si>
  <si>
    <t>Derechos por ocupación de inmuebles de dominio público</t>
  </si>
  <si>
    <t>Derechos por registro y refrendo anual de toda actividad económica</t>
  </si>
  <si>
    <t>Derechos por obras materiales</t>
  </si>
  <si>
    <t>Derechos por los servicios de agua potable y drenaje del municipio</t>
  </si>
  <si>
    <t>Derechos por expedición de certificados y constancias</t>
  </si>
  <si>
    <t>Derechos por servicios de rastro y lugares autorizados</t>
  </si>
  <si>
    <t>Derechos por servicios de panteones</t>
  </si>
  <si>
    <t>Derechos por servicios de recolección, transporte y disposición final de desechos sólidos</t>
  </si>
  <si>
    <t>Derechos por prestación de servicios de supervisión técnica sobre explotación de bancos de material</t>
  </si>
  <si>
    <t>Derechos por servicios prestados por la tesorería</t>
  </si>
  <si>
    <t>Derechos por servicios del registro civil</t>
  </si>
  <si>
    <t>Derechos en materia de tránsito municipal</t>
  </si>
  <si>
    <t>Otros derechos</t>
  </si>
  <si>
    <t>Accesorios de derechos</t>
  </si>
  <si>
    <t>Derechos de ejercicios fiscales anteriores</t>
  </si>
  <si>
    <t>Arrendamiento de Bienes Muebles e Inmuebles de Dominio Privado</t>
  </si>
  <si>
    <t>Productos de ejercicios fiscales anteriores</t>
  </si>
  <si>
    <t>Multas</t>
  </si>
  <si>
    <t>Indemnizaciones</t>
  </si>
  <si>
    <t>Reintegros</t>
  </si>
  <si>
    <t>Aprovechamientos Provenientes de Obras Públicas</t>
  </si>
  <si>
    <t>Otros aprovechamientos</t>
  </si>
  <si>
    <t>Terrenos</t>
  </si>
  <si>
    <t>Viviendas</t>
  </si>
  <si>
    <t>Edificios no habitacionales</t>
  </si>
  <si>
    <t>Otros bienes inmuebles</t>
  </si>
  <si>
    <t>Mobiliario y equipo de administración</t>
  </si>
  <si>
    <t>Mobiliario y equipo educacional y recreativo</t>
  </si>
  <si>
    <t>Equipo e instrumental médico y de laboratorio</t>
  </si>
  <si>
    <t>Vehículos y equipo de transporte</t>
  </si>
  <si>
    <t>Equipo de defensa y seguridad</t>
  </si>
  <si>
    <t>Maquinaria, otros equipos y herramientas</t>
  </si>
  <si>
    <t>Colecciones, obras de arte y objetos valiosos</t>
  </si>
  <si>
    <t>Activos biológicos</t>
  </si>
  <si>
    <t>Software</t>
  </si>
  <si>
    <t>Licencias</t>
  </si>
  <si>
    <t xml:space="preserve">INGRESOS POR VENTA DE BIENES, PRESTACIÓN DE SERVICIOS Y OTROS INGRESOS </t>
  </si>
  <si>
    <t xml:space="preserve">Ingresos por Venta de Artículos </t>
  </si>
  <si>
    <t xml:space="preserve">Ingresos por Venta de Bienes no Duraderos </t>
  </si>
  <si>
    <t xml:space="preserve">Ingresos por Venta de Bienes y Prestación de Servicios de Empresas Productivas del Estado </t>
  </si>
  <si>
    <t xml:space="preserve">Servicios </t>
  </si>
  <si>
    <t xml:space="preserve">Ventas </t>
  </si>
  <si>
    <t xml:space="preserve">Otros ingresos </t>
  </si>
  <si>
    <t xml:space="preserve">Ingresos por Venta de Bienes y Prestación de Servicios de Entidades Paraestatales y Fideicomisos No Empresariales y No Financieros </t>
  </si>
  <si>
    <t>Servicios</t>
  </si>
  <si>
    <t>Ventas</t>
  </si>
  <si>
    <t>Otros ingresos</t>
  </si>
  <si>
    <t xml:space="preserve">Ingresos por Venta de Bienes y Prestación de Servicios de Entidades Paraestatales Empresariales No Financieras con Participación Estatal Mayoritaria </t>
  </si>
  <si>
    <t>Intereses Ganados de Valores, Créditos, Bonos y Otros</t>
  </si>
  <si>
    <t>Otros Ingresos y Beneficios Varios</t>
  </si>
  <si>
    <t xml:space="preserve">PARTICIPACIONES, APORTACIONES, CONVENIOS, INCENTIVOS DERIVADOS DE LA COLABORACIÓN FISCAL Y FONDOS DISTINTOS DE APORTACIONES </t>
  </si>
  <si>
    <t xml:space="preserve">Participaciones </t>
  </si>
  <si>
    <t>Participaciones federales</t>
  </si>
  <si>
    <t>Aportaciones federales ramo 33</t>
  </si>
  <si>
    <t>Ingresos extraordinarios</t>
  </si>
  <si>
    <t>Multas Federales Administrativas no Fiscales</t>
  </si>
  <si>
    <t xml:space="preserve">TRANSFERENCIAS, ASIGNACIONES, SUBSIDIOS Y SUBVENCIONES, Y PENSIONES Y JUBILACIONES </t>
  </si>
  <si>
    <t xml:space="preserve">Transferencias y Asignaciones </t>
  </si>
  <si>
    <t>Subsidios y subvenciones</t>
  </si>
  <si>
    <t>INGRESOS DERIVADOS DE FINANCIAMIENTO</t>
  </si>
  <si>
    <t>Títulos y Valores de Deuda Pública Interna a Corto Plazo</t>
  </si>
  <si>
    <t>Títulos y Valores de Deuda Pública Interna a Corto Plazo Extraordinaria</t>
  </si>
  <si>
    <t>Títulos y Valores de la Deuda Pública Interna a Largo Plazo</t>
  </si>
  <si>
    <t>Arrendamiento Financiero por Pagar a Largo Plazo</t>
  </si>
  <si>
    <t>Ingresos propios</t>
  </si>
  <si>
    <t>TOTAL DE INGRESOS ORDINARIOS</t>
  </si>
  <si>
    <t>COMISIÓN DE HACIENDA Y PATRIMONIO MUNICIPAL</t>
  </si>
  <si>
    <t>C.R.I</t>
  </si>
  <si>
    <t>PLAN DE CUENTAS</t>
  </si>
  <si>
    <t>CONCEPTO</t>
  </si>
  <si>
    <t>ANUAL</t>
  </si>
  <si>
    <t>ENERO</t>
  </si>
  <si>
    <t>FEBRERO</t>
  </si>
  <si>
    <t>MARZO</t>
  </si>
  <si>
    <t>ABRIL</t>
  </si>
  <si>
    <t>MAYO</t>
  </si>
  <si>
    <t>JUNIO</t>
  </si>
  <si>
    <t>JULIO</t>
  </si>
  <si>
    <t>AGOSTO</t>
  </si>
  <si>
    <t>SEPTIEMBRE</t>
  </si>
  <si>
    <t>OCTUBRE</t>
  </si>
  <si>
    <t>NOVIEMBRE</t>
  </si>
  <si>
    <t>DICIEMBRE</t>
  </si>
  <si>
    <t>4.1.1</t>
  </si>
  <si>
    <t>4.1.1.1</t>
  </si>
  <si>
    <t>4.1.1.1.01</t>
  </si>
  <si>
    <t>4.1.1.1.02</t>
  </si>
  <si>
    <t>Impuesto sobre loterías, rifas, sorteos y concursos</t>
  </si>
  <si>
    <t>4.1.1.1.03</t>
  </si>
  <si>
    <t>4.1.1.2</t>
  </si>
  <si>
    <t>4.1.1.2.01</t>
  </si>
  <si>
    <t>4.1.1.2.02</t>
  </si>
  <si>
    <t>4.1.1.2.03</t>
  </si>
  <si>
    <t>4.1.1.7</t>
  </si>
  <si>
    <t>4.1.1.7.01</t>
  </si>
  <si>
    <t>4.1.1.9</t>
  </si>
  <si>
    <t>4.1.1.9.01</t>
  </si>
  <si>
    <t>4.1.1.8</t>
  </si>
  <si>
    <t xml:space="preserve">Impuestos no comprendidos en la Ley de Ingresos vigente causados en ejercicios fiscales anteriores pendientes de liquidación o pago. </t>
  </si>
  <si>
    <t>4.1.1.8.01</t>
  </si>
  <si>
    <t>4.1.3</t>
  </si>
  <si>
    <t>4.1.3.1</t>
  </si>
  <si>
    <t>4.1.3.1.01</t>
  </si>
  <si>
    <t>4.1.3.1.02</t>
  </si>
  <si>
    <t>4.1.3.2</t>
  </si>
  <si>
    <t xml:space="preserve">Contribuciones de mejoras no comprendidos en la Ley de Ingresos vigente causados en ejercicios fiscales anteriores pendientes de liquidación o pago. </t>
  </si>
  <si>
    <t>4.1.3.2.01</t>
  </si>
  <si>
    <t>4.1.4</t>
  </si>
  <si>
    <t>4.1.4.1</t>
  </si>
  <si>
    <t>4.1.4.1.01</t>
  </si>
  <si>
    <t>4.1.4.3</t>
  </si>
  <si>
    <t>4.1.4.3.01</t>
  </si>
  <si>
    <t>4.1.4.3.02</t>
  </si>
  <si>
    <t>4.1.4.3.03</t>
  </si>
  <si>
    <t>4.1.4.3.04</t>
  </si>
  <si>
    <t>4.1.4.3.05</t>
  </si>
  <si>
    <t>4.1.4.3.06</t>
  </si>
  <si>
    <t>4.1.4.3.07</t>
  </si>
  <si>
    <t>4.1.4.3.08</t>
  </si>
  <si>
    <t>4.1.4.3.09</t>
  </si>
  <si>
    <t>4.1.4.3.10</t>
  </si>
  <si>
    <t>4.1.4.3.11</t>
  </si>
  <si>
    <t>4.1.4.3.12</t>
  </si>
  <si>
    <t>4.1.4.3.13</t>
  </si>
  <si>
    <t>4.1.4.9</t>
  </si>
  <si>
    <t>4.1.4.9.01</t>
  </si>
  <si>
    <t>4.1.4.4</t>
  </si>
  <si>
    <t>4.1.4.4.01</t>
  </si>
  <si>
    <t>4.1.4.5</t>
  </si>
  <si>
    <t>4.1.4.5.01</t>
  </si>
  <si>
    <t>4.1.5</t>
  </si>
  <si>
    <t>4.1.5.1</t>
  </si>
  <si>
    <t>4.1.5.1.01</t>
  </si>
  <si>
    <t>4.1.5.1.02</t>
  </si>
  <si>
    <t>Enajenación de bienes no sujetos al régimen de dominio público</t>
  </si>
  <si>
    <t>4.1.5.1.09</t>
  </si>
  <si>
    <t>4.1.5.4</t>
  </si>
  <si>
    <t>4.1.5.4.01</t>
  </si>
  <si>
    <t>4.1.6</t>
  </si>
  <si>
    <t>4.1.6.2</t>
  </si>
  <si>
    <t>4.1.6.3</t>
  </si>
  <si>
    <t>4.1.6.4</t>
  </si>
  <si>
    <t>4.1.6.5</t>
  </si>
  <si>
    <t>Aprovechamientos provenientes de obras públicas</t>
  </si>
  <si>
    <t>4.1.6.9</t>
  </si>
  <si>
    <t>1.2.3.9</t>
  </si>
  <si>
    <t>1.2.4.1</t>
  </si>
  <si>
    <t>1.2.4.2</t>
  </si>
  <si>
    <t>1.2.4.4</t>
  </si>
  <si>
    <t>1.2.4.5</t>
  </si>
  <si>
    <t>1.2.4.6</t>
  </si>
  <si>
    <t>1.2.4.7</t>
  </si>
  <si>
    <t>1.2.4.8</t>
  </si>
  <si>
    <t>Patentes, Marcas y Derechos</t>
  </si>
  <si>
    <t>Concesiones y Franquicias</t>
  </si>
  <si>
    <t>1.2.5.9</t>
  </si>
  <si>
    <t>Otros Activos Intangibles</t>
  </si>
  <si>
    <t>4.1.6.8</t>
  </si>
  <si>
    <t>4.1.6.6</t>
  </si>
  <si>
    <t>Aprovechamientos no comprendidos en la ley de ingresos vigente causados en ejercicios fiscales anteriores pendientes de liquidación o pago;</t>
  </si>
  <si>
    <t>4.1.6.6.01</t>
  </si>
  <si>
    <t>4.1.7</t>
  </si>
  <si>
    <t>4.1.7.1</t>
  </si>
  <si>
    <t>Ingresos por Venta de Bienes, Prestación de Servicios de Instituciones Públicas de Seguridad Social</t>
  </si>
  <si>
    <t>4.1.7.1.01</t>
  </si>
  <si>
    <t>4.1.7.1.02</t>
  </si>
  <si>
    <t>4.1.7.2</t>
  </si>
  <si>
    <t>4.1.7.2.01</t>
  </si>
  <si>
    <t>4.1.7.2.02</t>
  </si>
  <si>
    <t>4.1.7.2.03</t>
  </si>
  <si>
    <t>4.1.7.2.09</t>
  </si>
  <si>
    <t>4.1.7.3</t>
  </si>
  <si>
    <t>4.1.7.3.01</t>
  </si>
  <si>
    <t>4.1.7.3.02</t>
  </si>
  <si>
    <t>4.1.7.3.03</t>
  </si>
  <si>
    <t>4.1.7.3.09</t>
  </si>
  <si>
    <t>4.1.7.4</t>
  </si>
  <si>
    <t>4.1.7.4.01</t>
  </si>
  <si>
    <t>4.1.7.4.02</t>
  </si>
  <si>
    <t>4.1.7.4.03</t>
  </si>
  <si>
    <t>4.1.7.4.09</t>
  </si>
  <si>
    <t>4.3.1.1.01</t>
  </si>
  <si>
    <t>4.3.9.9</t>
  </si>
  <si>
    <t>4.2.1</t>
  </si>
  <si>
    <t>4.2.1.1</t>
  </si>
  <si>
    <t>4.2.1.1.01</t>
  </si>
  <si>
    <t>Participaciones Federales</t>
  </si>
  <si>
    <t>4.2.1.2</t>
  </si>
  <si>
    <t>4.2.1.2.01</t>
  </si>
  <si>
    <t>Aportaciones Federales ramo 33</t>
  </si>
  <si>
    <t>4.2.1.3</t>
  </si>
  <si>
    <t>4.2.1.3.01</t>
  </si>
  <si>
    <t>4.2.1.4</t>
  </si>
  <si>
    <t>4.2.1.4.01</t>
  </si>
  <si>
    <t>4.2.1.5</t>
  </si>
  <si>
    <t>4.2.1.5.01</t>
  </si>
  <si>
    <t>Fondo para Entidades Federativas y Municipios Productores de Hidrocarburos</t>
  </si>
  <si>
    <t>4.2.1.5.02</t>
  </si>
  <si>
    <t>Fondo para el Desarrollo Regional Sustentable de Estados y Municipios Mineros</t>
  </si>
  <si>
    <t>4.2.2</t>
  </si>
  <si>
    <t>4.2.2.1</t>
  </si>
  <si>
    <t>4.2.2.1.01</t>
  </si>
  <si>
    <t>4.2.2.3</t>
  </si>
  <si>
    <t>4.2.2.3.01</t>
  </si>
  <si>
    <t>4.2.2.3.02</t>
  </si>
  <si>
    <t>4.2.2.5</t>
  </si>
  <si>
    <t>4.2.2.5.01</t>
  </si>
  <si>
    <t>4.2.2.7</t>
  </si>
  <si>
    <t>4.2.2.7.01</t>
  </si>
  <si>
    <t>Fondo General de FEIEF</t>
  </si>
  <si>
    <t>4.2.2.7.02</t>
  </si>
  <si>
    <t>Fondo de Fomento Municipal FEIEF</t>
  </si>
  <si>
    <t>4.2.2.7.03</t>
  </si>
  <si>
    <t>Fondo de Fiscalización FEIEF</t>
  </si>
  <si>
    <t>4.2.2.7.09</t>
  </si>
  <si>
    <t>03</t>
  </si>
  <si>
    <t>0301</t>
  </si>
  <si>
    <t>030101</t>
  </si>
  <si>
    <t>03010101</t>
  </si>
  <si>
    <t>2.1.3.1.01</t>
  </si>
  <si>
    <t>03010102</t>
  </si>
  <si>
    <t>2.1.3.1.02</t>
  </si>
  <si>
    <t>03010103</t>
  </si>
  <si>
    <t>0301010301</t>
  </si>
  <si>
    <t>0301010302</t>
  </si>
  <si>
    <t>030102</t>
  </si>
  <si>
    <t>03010201</t>
  </si>
  <si>
    <t>2.2.3.1</t>
  </si>
  <si>
    <t>03010202</t>
  </si>
  <si>
    <t>2.2.3.3</t>
  </si>
  <si>
    <t>03010203</t>
  </si>
  <si>
    <t>2.2.3.5</t>
  </si>
  <si>
    <t>SUMAS</t>
  </si>
  <si>
    <t>4.1.1.1.01.01</t>
  </si>
  <si>
    <t>Carpas</t>
  </si>
  <si>
    <t>4.1.1.1.01.02</t>
  </si>
  <si>
    <t>Circos</t>
  </si>
  <si>
    <t>4.1.1.1.01.03</t>
  </si>
  <si>
    <t>Espectáculos Deportivos</t>
  </si>
  <si>
    <t>4.1.1.1.01.04</t>
  </si>
  <si>
    <t>Corridas y otros espectaculos similares</t>
  </si>
  <si>
    <t>4.1.1.1.01.05</t>
  </si>
  <si>
    <t xml:space="preserve">Representaciones teatrales </t>
  </si>
  <si>
    <t>4.1.1.1.01.06</t>
  </si>
  <si>
    <t>Exhibiciones y concursos</t>
  </si>
  <si>
    <t>4.1.1.1.01.07</t>
  </si>
  <si>
    <t>Espectáculos nocturnos</t>
  </si>
  <si>
    <t>4.1.1.1.01.09</t>
  </si>
  <si>
    <t>4.1.1.1.02.01</t>
  </si>
  <si>
    <t>Loterías</t>
  </si>
  <si>
    <t>4.1.1.1.02.02</t>
  </si>
  <si>
    <t>Rifas</t>
  </si>
  <si>
    <t>4.1.1.1.02.03</t>
  </si>
  <si>
    <t>Sorteos</t>
  </si>
  <si>
    <t>4.1.1.1.02.04</t>
  </si>
  <si>
    <t>Concursos</t>
  </si>
  <si>
    <t>4.1.1.1.02.05</t>
  </si>
  <si>
    <t>Premios</t>
  </si>
  <si>
    <t>4.1.1.1.03.01</t>
  </si>
  <si>
    <t>Juegos de mesa</t>
  </si>
  <si>
    <t>4.1.1.1.03.02</t>
  </si>
  <si>
    <t>Juegos electrónicos</t>
  </si>
  <si>
    <t>4.1.1.2.01.01</t>
  </si>
  <si>
    <t>Predial urbano</t>
  </si>
  <si>
    <t>4.1.1.2.01.02</t>
  </si>
  <si>
    <t>Predial sub urbano</t>
  </si>
  <si>
    <t>4.1.1.2.01.03</t>
  </si>
  <si>
    <t>Predial rural</t>
  </si>
  <si>
    <t>4.1.1.2.01.04</t>
  </si>
  <si>
    <t xml:space="preserve">Propiedad o posesión ejidal o comunal </t>
  </si>
  <si>
    <t>4.1.1.2.02.01</t>
  </si>
  <si>
    <t>4.1.1.2.02.02</t>
  </si>
  <si>
    <t>4.1.1.2.03.01</t>
  </si>
  <si>
    <t>4.1.1.7.01.01</t>
  </si>
  <si>
    <t>Recargos</t>
  </si>
  <si>
    <t>4.1.1.7.01.02</t>
  </si>
  <si>
    <t>Sanciones</t>
  </si>
  <si>
    <t>4.1.1.7.01.03</t>
  </si>
  <si>
    <t>Gastos de ejecución</t>
  </si>
  <si>
    <t>4.1.1.7.01.04</t>
  </si>
  <si>
    <t>Indemnizaciones por la devolución de cheques</t>
  </si>
  <si>
    <t>4.1.1.9.01.01</t>
  </si>
  <si>
    <t>4.1.1.9.01.02</t>
  </si>
  <si>
    <t>4.1.1.9.01.03</t>
  </si>
  <si>
    <t>4.1.1.9.01.04</t>
  </si>
  <si>
    <t>4.1.1.9.01.05</t>
  </si>
  <si>
    <t>4.1.1.9.01.06</t>
  </si>
  <si>
    <t>Impuestos no comprendidos en la Ley de Ingresos Vigente, causados en ejercicios fiscales anteriores pendientes de liquidación o pago.</t>
  </si>
  <si>
    <t>4.1.1.8.01.01</t>
  </si>
  <si>
    <t xml:space="preserve">      Impuestos sobre los Ingresos de Ejercicios Fiscales Anteriores</t>
  </si>
  <si>
    <t>4.1.1.8.01.02</t>
  </si>
  <si>
    <t>Impuestos sobre patrimonio</t>
  </si>
  <si>
    <t>4.1.1.8.01.03</t>
  </si>
  <si>
    <t>4.1.1.8.01.09</t>
  </si>
  <si>
    <t>Contribuciones de mejoras por obras públicas</t>
  </si>
  <si>
    <t>4.1.3.1.01.01</t>
  </si>
  <si>
    <t>4.1.3.1.01.02</t>
  </si>
  <si>
    <t>4.1.3.1.01.03</t>
  </si>
  <si>
    <t>4.1.3.1.01.04</t>
  </si>
  <si>
    <t>4.1.3.1.01.05</t>
  </si>
  <si>
    <t>4.1.3.1.01.06</t>
  </si>
  <si>
    <t>4.1.3.1.01.07</t>
  </si>
  <si>
    <t>4.1.3.1.01.08</t>
  </si>
  <si>
    <t>4.1.3.1.01.09</t>
  </si>
  <si>
    <t>4.1.3.1.02.01</t>
  </si>
  <si>
    <t>4.1.3.1.02.02</t>
  </si>
  <si>
    <t>4.1.3.1.02.03</t>
  </si>
  <si>
    <t>4.1.3.1.02.04</t>
  </si>
  <si>
    <t>Contribuciones de mejoras no comprendidos en la Ley de Ingresos Vigente, causadas en ejercicios fiscales anteriores pendientes de liquidación o pago.</t>
  </si>
  <si>
    <t>4.1.3.2.01.01</t>
  </si>
  <si>
    <t>Contribuciones de mejoras</t>
  </si>
  <si>
    <t>390102</t>
  </si>
  <si>
    <t>4.1.3.2.01.02</t>
  </si>
  <si>
    <t>4.1.4.1.01.01</t>
  </si>
  <si>
    <t>Mercados municipales</t>
  </si>
  <si>
    <t>4.1.4.1.01.02</t>
  </si>
  <si>
    <t>Ocupación de espacios en vías públicas o áreas municipales</t>
  </si>
  <si>
    <t>4.1.4.1.01.03</t>
  </si>
  <si>
    <t>Ocupación temporal de la vía pública o áreas municipales</t>
  </si>
  <si>
    <t>4.1.4.1.01.04</t>
  </si>
  <si>
    <t>Estacionamiento en la vía pública</t>
  </si>
  <si>
    <t>4.1.4.1.01.05</t>
  </si>
  <si>
    <t>Servicios sanitarios</t>
  </si>
  <si>
    <t>Derechos por prestación de servicios</t>
  </si>
  <si>
    <t>4.1.4.3.01.01</t>
  </si>
  <si>
    <t>Licencia de funcionamiento</t>
  </si>
  <si>
    <t>4.1.4.3.01.02</t>
  </si>
  <si>
    <t>Refrendos anuales</t>
  </si>
  <si>
    <t>4.1.4.3.01.03</t>
  </si>
  <si>
    <t>Permiso o autorización de carácter eventual</t>
  </si>
  <si>
    <t>4.1.4.3.01.04</t>
  </si>
  <si>
    <t>Extensión de horarios</t>
  </si>
  <si>
    <t>4.1.4.3.01.09</t>
  </si>
  <si>
    <t>4.1.4.3.02.01</t>
  </si>
  <si>
    <t>Alineamiento de predios</t>
  </si>
  <si>
    <t>4.1.4.3.02.02</t>
  </si>
  <si>
    <t>Asignación de número oficial e inspección de predios</t>
  </si>
  <si>
    <t>4.1.4.3.02.03</t>
  </si>
  <si>
    <t>4.1.4.3.02.04</t>
  </si>
  <si>
    <t>Deslinde de predios</t>
  </si>
  <si>
    <t>4.1.4.3.02.05</t>
  </si>
  <si>
    <t>Registro, estudio y aprobación de planos y proyectos de construcción, remodelación o ampliación</t>
  </si>
  <si>
    <t>4.1.4.3.03.01</t>
  </si>
  <si>
    <t>Cuota de contratación de servicios de agua urbana</t>
  </si>
  <si>
    <t>4.1.4.3.03.02</t>
  </si>
  <si>
    <t>4.1.4.3.03.03</t>
  </si>
  <si>
    <t>Cuota de contratación de servicios de drenaje</t>
  </si>
  <si>
    <t>4.1.4.3.03.04</t>
  </si>
  <si>
    <t>Reconexión de tomas de agua</t>
  </si>
  <si>
    <t>4.1.4.3.03.05</t>
  </si>
  <si>
    <t>Cambio de nombre</t>
  </si>
  <si>
    <t>4.1.4.3.03.06</t>
  </si>
  <si>
    <t>Constancia de no adeudo</t>
  </si>
  <si>
    <t>4.1.4.3.03.07</t>
  </si>
  <si>
    <t>Gastos de notificación</t>
  </si>
  <si>
    <t>4.1.4.3.03.08</t>
  </si>
  <si>
    <t>Prueba hidrostática</t>
  </si>
  <si>
    <t>4.1.4.3.03.09</t>
  </si>
  <si>
    <t>Expedición de recibo</t>
  </si>
  <si>
    <t>4.1.4.3.03.10</t>
  </si>
  <si>
    <t>4.1.4.3.03.11</t>
  </si>
  <si>
    <t>Materiales para la instalación de la toma de agua</t>
  </si>
  <si>
    <t>4.1.4.3.03.12</t>
  </si>
  <si>
    <t>Medidor de 1/2 pulgada</t>
  </si>
  <si>
    <t>4.1.4.3.03.13</t>
  </si>
  <si>
    <t>Facturación de recibos</t>
  </si>
  <si>
    <t>4.1.4.3.03.14</t>
  </si>
  <si>
    <t>Bitácoras</t>
  </si>
  <si>
    <t>4.1.4.3.03.15</t>
  </si>
  <si>
    <t>4.1.4.3.03.16</t>
  </si>
  <si>
    <t>Servicio de vactor</t>
  </si>
  <si>
    <t>4.1.4.3.03.17</t>
  </si>
  <si>
    <t>Factibilidad de agua potable y saneamiento</t>
  </si>
  <si>
    <t>4.1.4.3.03.18</t>
  </si>
  <si>
    <t>Suministro de agua potable</t>
  </si>
  <si>
    <t>4.1.4.3.03.19</t>
  </si>
  <si>
    <t>Otros suministros de agua</t>
  </si>
  <si>
    <t>4.1.4.3.03.20</t>
  </si>
  <si>
    <t>Servicio de drenaje</t>
  </si>
  <si>
    <t>4.1.4.3.03.21</t>
  </si>
  <si>
    <t>Servicio de saneamiento</t>
  </si>
  <si>
    <t>4.1.4.3.04.01</t>
  </si>
  <si>
    <t>Certificaciones expedidos por funcionarios o empleados municipales</t>
  </si>
  <si>
    <t>4.1.4.3.04.02</t>
  </si>
  <si>
    <t>4.1.4.3.04.03</t>
  </si>
  <si>
    <t>Evaluación del impacto ambiental</t>
  </si>
  <si>
    <t>4.1.4.3.04.04</t>
  </si>
  <si>
    <t>Solicitudes de información conforme a la Ley de Transparencia y Acceso a la Informacion</t>
  </si>
  <si>
    <t>430405</t>
  </si>
  <si>
    <t>4.1.4.3.04.05</t>
  </si>
  <si>
    <t>Constancias Expedidas por Funcionarios o Empleados del Municipio</t>
  </si>
  <si>
    <t>430501</t>
  </si>
  <si>
    <t>4.1.4.3.05.01</t>
  </si>
  <si>
    <t>Derechos por Servicios de Rastros Públicos Municipales o Lugares Autorizados</t>
  </si>
  <si>
    <t>430502</t>
  </si>
  <si>
    <t>4.1.4.3.05.02</t>
  </si>
  <si>
    <t>Derechos por Uso de los Espacios e Instalaciones del Rastro Municipal</t>
  </si>
  <si>
    <t>430503</t>
  </si>
  <si>
    <t>4.1.4.3.05.03</t>
  </si>
  <si>
    <t>Por uso de corrales</t>
  </si>
  <si>
    <t>430504</t>
  </si>
  <si>
    <t>4.1.4.3.05.04</t>
  </si>
  <si>
    <t>Por uso de frigoríficos</t>
  </si>
  <si>
    <t>4.1.4.3.06.01</t>
  </si>
  <si>
    <t>4.1.4.3.06.02</t>
  </si>
  <si>
    <t>4.1.4.3.06.03</t>
  </si>
  <si>
    <t>4.1.4.3.06.04</t>
  </si>
  <si>
    <t>4.1.4.3.06.05</t>
  </si>
  <si>
    <t>4.1.4.3.06.06</t>
  </si>
  <si>
    <t>4.1.4.3.06.07</t>
  </si>
  <si>
    <t>4.1.4.3.06.08</t>
  </si>
  <si>
    <t>4.1.4.3.06.09</t>
  </si>
  <si>
    <t>Cremaciones</t>
  </si>
  <si>
    <t>4.1.4.3.07.01</t>
  </si>
  <si>
    <t>Uso habitacional</t>
  </si>
  <si>
    <t>4.1.4.3.07.02</t>
  </si>
  <si>
    <t>Uso industrial y comercial</t>
  </si>
  <si>
    <t>4.1.4.3.07.03</t>
  </si>
  <si>
    <t>Espectáculos públicos</t>
  </si>
  <si>
    <t>4.1.4.3.08.01</t>
  </si>
  <si>
    <t>Limpieza de predios</t>
  </si>
  <si>
    <t>4.1.4.3.10.01</t>
  </si>
  <si>
    <t>Rectificación o cancelación de datos asentados en la declaración inicial de translado de dominio</t>
  </si>
  <si>
    <t>431002</t>
  </si>
  <si>
    <t>4.1.4.3.10.02</t>
  </si>
  <si>
    <t>Expedición de una Cédula Catastral</t>
  </si>
  <si>
    <t>431003</t>
  </si>
  <si>
    <t>4.1.4.3.10.03</t>
  </si>
  <si>
    <t>Expedición de Expedición de un Certificado de Valor Catastral o Catastral Provisional</t>
  </si>
  <si>
    <t>431004</t>
  </si>
  <si>
    <t>4.1.4.3.10.04</t>
  </si>
  <si>
    <t>Expedición de constancia de datos catastrales</t>
  </si>
  <si>
    <t>431005</t>
  </si>
  <si>
    <t>4.1.4.3.10.05</t>
  </si>
  <si>
    <t>Expedición de cartografía catastral Propiedad del Municipio</t>
  </si>
  <si>
    <t>431006</t>
  </si>
  <si>
    <t>4.1.4.3.10.06</t>
  </si>
  <si>
    <t>Certificación de cada Plano Catastral Propiedad del Municipio</t>
  </si>
  <si>
    <t>431007</t>
  </si>
  <si>
    <t>4.1.4.3.10.07</t>
  </si>
  <si>
    <t>4.1.4.3.11.01</t>
  </si>
  <si>
    <t>4.1.4.3.11.02</t>
  </si>
  <si>
    <t>4.1.4.3.11.03</t>
  </si>
  <si>
    <t>4.1.4.3.11.04</t>
  </si>
  <si>
    <t>431105</t>
  </si>
  <si>
    <t>4.1.4.3.11.05</t>
  </si>
  <si>
    <t>431107</t>
  </si>
  <si>
    <t>4.1.4.3.11.07</t>
  </si>
  <si>
    <t>431108</t>
  </si>
  <si>
    <t>4.1.4.3.11.08</t>
  </si>
  <si>
    <t>431109</t>
  </si>
  <si>
    <t>4.1.4.3.11.09</t>
  </si>
  <si>
    <t>431110</t>
  </si>
  <si>
    <t>4.1.4.3.11.10</t>
  </si>
  <si>
    <t>4.1.4.3.11.11</t>
  </si>
  <si>
    <t>4.1.4.3.11.12</t>
  </si>
  <si>
    <t>4.1.4.3.11.13</t>
  </si>
  <si>
    <t>4.1.4.3.11.14</t>
  </si>
  <si>
    <t>4.1.4.3.12.01</t>
  </si>
  <si>
    <t>Expedición de permisos</t>
  </si>
  <si>
    <t>4.1.4.3.12.02</t>
  </si>
  <si>
    <t>Prestacion de otros servicios</t>
  </si>
  <si>
    <t>4.1.4.3.12.03</t>
  </si>
  <si>
    <t>Utilización de grúas oficiales o concesionadas para el retiro de vehículos accidentados, infraccionados o por orden judicial</t>
  </si>
  <si>
    <t>4.1.4.3.12.04</t>
  </si>
  <si>
    <t>Por utilización del servicio oficial de depósito y custodia de vehículos accidentados, infraccionados o por orden judicial</t>
  </si>
  <si>
    <t>4.1.4.3.13.01</t>
  </si>
  <si>
    <t>Cirugías</t>
  </si>
  <si>
    <t>4.1.4.3.13.02</t>
  </si>
  <si>
    <t>Consultas</t>
  </si>
  <si>
    <t>4.1.4.3.13.03</t>
  </si>
  <si>
    <t>4.1.4.3.13.04</t>
  </si>
  <si>
    <t>Esterilización</t>
  </si>
  <si>
    <t>4.1.4.3.13.05</t>
  </si>
  <si>
    <t>Hospitalización</t>
  </si>
  <si>
    <t>4.1.4.3.13.09</t>
  </si>
  <si>
    <t xml:space="preserve">Otros </t>
  </si>
  <si>
    <t>Accesorios Derechos</t>
  </si>
  <si>
    <t>4.1.4.4.01.01</t>
  </si>
  <si>
    <t>4.1.4.4.01.02</t>
  </si>
  <si>
    <t>4.1.4.4.01.03</t>
  </si>
  <si>
    <t>4.1.4.4.01.04</t>
  </si>
  <si>
    <t>Derechos no comprendidos en la Ley de Ingresos Vigente, Causados en Ejercicipos Fiscales Anteriores Pendientes de Liquidación o Pago</t>
  </si>
  <si>
    <t>4.1.4.5.01.01</t>
  </si>
  <si>
    <t>Derechos por el uso, goce, aprovechamiento o explotación de bienes de dominio público</t>
  </si>
  <si>
    <t>4.1.4.5.01.02</t>
  </si>
  <si>
    <t>4.1.4.5.01.03</t>
  </si>
  <si>
    <t>4.1.4.5.01.09</t>
  </si>
  <si>
    <t>Arrendamiento de bienes muebles e inmuebles de dominio privado</t>
  </si>
  <si>
    <t>4.1.5.1.09.01</t>
  </si>
  <si>
    <t>4.1.5.1.09.02</t>
  </si>
  <si>
    <t>Actividades de empresas o establecimientos en los que participe el municipio</t>
  </si>
  <si>
    <t>4.1.5.1.09.03</t>
  </si>
  <si>
    <t>Almacenaje o guarda de bienes</t>
  </si>
  <si>
    <t>4.1.5.1.09.04</t>
  </si>
  <si>
    <t>Diversos derivados de contratos o concesiones</t>
  </si>
  <si>
    <t>4.1.5.1.09.05</t>
  </si>
  <si>
    <t>4.1.5.1.09.06</t>
  </si>
  <si>
    <t>Diversos</t>
  </si>
  <si>
    <t>59</t>
  </si>
  <si>
    <t>Productos no Comprendidos en la Ley de Ingresos Vigente, Causados en 
Ejercicios Fiscales Anteriores Pendientes de Liquidación o Pago</t>
  </si>
  <si>
    <t>5901</t>
  </si>
  <si>
    <t>Productos de Ejercicios Fiscales Anteriores</t>
  </si>
  <si>
    <t>590101</t>
  </si>
  <si>
    <t>4.1.5.4.01.01</t>
  </si>
  <si>
    <t>Productos Derivados del Uso y Aprovechamiento de Bienes no Sujetos a Régimen de Dominio Público de Ejercicios Fiscales Anteriores</t>
  </si>
  <si>
    <t>590102</t>
  </si>
  <si>
    <t>4.1.5.4.01.02</t>
  </si>
  <si>
    <t>Enajenación de Bienes Muebles no Sujetos a ser Inventariados de Ejercicios Fiscales Anteriores</t>
  </si>
  <si>
    <t>590103</t>
  </si>
  <si>
    <t>4.1.5.4.01.03</t>
  </si>
  <si>
    <t>Accesorios de Productos de Ejercicios Fiscales Anteriores</t>
  </si>
  <si>
    <t>590104</t>
  </si>
  <si>
    <t>4.1.5.4.01.04</t>
  </si>
  <si>
    <t>Otros Productos que Generan Ingresos Corrientes de Ejercicios Fiscales Anteriores</t>
  </si>
  <si>
    <t>590109</t>
  </si>
  <si>
    <t>4.1.5.4.01.09</t>
  </si>
  <si>
    <t>Otros Productos</t>
  </si>
  <si>
    <t>6</t>
  </si>
  <si>
    <t>61</t>
  </si>
  <si>
    <t>6102</t>
  </si>
  <si>
    <t>610201</t>
  </si>
  <si>
    <t>4.1.6.2.01</t>
  </si>
  <si>
    <t>Multas Administrativas</t>
  </si>
  <si>
    <t>61020101</t>
  </si>
  <si>
    <t>4.1.6.2.01.01</t>
  </si>
  <si>
    <t>Multas al bando de policía y gobierno</t>
  </si>
  <si>
    <t>61020102</t>
  </si>
  <si>
    <t>4.1.6.2.01.02</t>
  </si>
  <si>
    <t>Multas al reglamento de alumbrado público</t>
  </si>
  <si>
    <t>61020103</t>
  </si>
  <si>
    <t>4.1.6.2.01.03</t>
  </si>
  <si>
    <t>Multas al reglamento de centro histórico</t>
  </si>
  <si>
    <t>61020104</t>
  </si>
  <si>
    <t>4.1.6.2.01.04</t>
  </si>
  <si>
    <t>Multas al reglamento de construcciones</t>
  </si>
  <si>
    <t>61020105</t>
  </si>
  <si>
    <t>4.1.6.2.01.05</t>
  </si>
  <si>
    <t>Multas al reglamento de ecología y medio ambiente</t>
  </si>
  <si>
    <t>61020106</t>
  </si>
  <si>
    <t>4.1.6.2.01.06</t>
  </si>
  <si>
    <t>Multas al reglamento de limpia pública</t>
  </si>
  <si>
    <t>61020107</t>
  </si>
  <si>
    <t>4.1.6.2.01.07</t>
  </si>
  <si>
    <t>Multas al reglamento de mercados, actividades de comercio, industria y espectáculos</t>
  </si>
  <si>
    <t>61020108</t>
  </si>
  <si>
    <t>4.1.6.2.01.08</t>
  </si>
  <si>
    <t>Multas a reglamento de protección a los animales</t>
  </si>
  <si>
    <t>61020109</t>
  </si>
  <si>
    <t>4.1.6.2.01.09</t>
  </si>
  <si>
    <t>Multas al reglamento de protección civil</t>
  </si>
  <si>
    <t>61020110</t>
  </si>
  <si>
    <t>4.1.6.2.01.10</t>
  </si>
  <si>
    <t>Multas al Reglamento de Tránsito y Vialidad</t>
  </si>
  <si>
    <t>61020111</t>
  </si>
  <si>
    <t>4.1.6.2.01.11</t>
  </si>
  <si>
    <t>Reglamento de registro civil, panteones y reclutamientos</t>
  </si>
  <si>
    <t>61020112</t>
  </si>
  <si>
    <t>4.1.6.2.01.12</t>
  </si>
  <si>
    <t>Otras multas</t>
  </si>
  <si>
    <t>6103</t>
  </si>
  <si>
    <t>610301</t>
  </si>
  <si>
    <t>4.1.6.3.01</t>
  </si>
  <si>
    <t>6104</t>
  </si>
  <si>
    <t>610401</t>
  </si>
  <si>
    <t>4.1.6.4.01</t>
  </si>
  <si>
    <t>6105</t>
  </si>
  <si>
    <t>610501</t>
  </si>
  <si>
    <t>4.1.6.5.01</t>
  </si>
  <si>
    <t>6109</t>
  </si>
  <si>
    <t>610901</t>
  </si>
  <si>
    <t>4.1.6.9.01</t>
  </si>
  <si>
    <t>Legados y Donaciones</t>
  </si>
  <si>
    <t>610902</t>
  </si>
  <si>
    <t>4.1.6.9.02</t>
  </si>
  <si>
    <t>Diversos Aprovechamientos</t>
  </si>
  <si>
    <t>1.2.3.1.01</t>
  </si>
  <si>
    <t>1.2.3.1.02</t>
  </si>
  <si>
    <t>1.2.3.1.03</t>
  </si>
  <si>
    <t>Mejoras a Terrenos</t>
  </si>
  <si>
    <t>1.2.3.2.01</t>
  </si>
  <si>
    <t>Edificación Residencial Unifamiliar</t>
  </si>
  <si>
    <t>1.2.3.2.02</t>
  </si>
  <si>
    <t>Edificación Residencial Multifamiliar</t>
  </si>
  <si>
    <t>1.2.3.3.01</t>
  </si>
  <si>
    <t>Edificación de Naves y Plantas Industriales, excepto su Administración y Supervisión</t>
  </si>
  <si>
    <t>1.2.3.3.02</t>
  </si>
  <si>
    <t>Edificación de Inmuebles Comerciales, Institucionales y de Servicios, excepto su Administración y Supervisión</t>
  </si>
  <si>
    <t>1.2.3.3.09</t>
  </si>
  <si>
    <t>Otros Edificios no Habitacionales</t>
  </si>
  <si>
    <t>1.2.3.9.01</t>
  </si>
  <si>
    <t>Adjudicación,  expropiación e indemnización de inmuebles</t>
  </si>
  <si>
    <t>1.2.3.9.02</t>
  </si>
  <si>
    <t>Reservas territoriales urbanas</t>
  </si>
  <si>
    <t>1.2.3.9.03</t>
  </si>
  <si>
    <t>Gastos en Estudios de Pre-inversión y Preparación del Proyecto de Otros Bienes Inmuebles</t>
  </si>
  <si>
    <t>1.2.3.9.04</t>
  </si>
  <si>
    <t>Supervisión de Obras de Otros Bienes Inmuebles</t>
  </si>
  <si>
    <t>1.2.3.9.09</t>
  </si>
  <si>
    <t>1.2.4.1.01</t>
  </si>
  <si>
    <t>Muebles de oficina y estantería</t>
  </si>
  <si>
    <t>1.2.4.1.02</t>
  </si>
  <si>
    <t>Muebles, excepto de oficina y estantería</t>
  </si>
  <si>
    <t>1.2.4.1.03</t>
  </si>
  <si>
    <t xml:space="preserve">Equipo de cómputo y tecnologías de la información </t>
  </si>
  <si>
    <t>1.2.4.1.09</t>
  </si>
  <si>
    <t>1.2.4.2.01</t>
  </si>
  <si>
    <t>Equipos y aparatos audiovisuales</t>
  </si>
  <si>
    <t>1.2.4.2.02</t>
  </si>
  <si>
    <t>Aparatos deportivos</t>
  </si>
  <si>
    <t>1.2.4.2.03</t>
  </si>
  <si>
    <t>Cámaras fotográficas y de video</t>
  </si>
  <si>
    <t>1.2.4.2.09</t>
  </si>
  <si>
    <t>Otro mobiliario y equipo educacional y recreativo</t>
  </si>
  <si>
    <t>1.2.4.3.01</t>
  </si>
  <si>
    <t>Equipo médico y de laboratorio</t>
  </si>
  <si>
    <t>1.2.4.3.02</t>
  </si>
  <si>
    <t>Instrumental médico y de laboratorio</t>
  </si>
  <si>
    <t>1.2.4.4.01</t>
  </si>
  <si>
    <t>Vehículos y equipo terrestre</t>
  </si>
  <si>
    <t>1.2.4.4.02</t>
  </si>
  <si>
    <t>Carrocerías y remolques</t>
  </si>
  <si>
    <t>1.2.4.4.03</t>
  </si>
  <si>
    <t>Equipo aeroespacial</t>
  </si>
  <si>
    <t>1.2.4.4.04</t>
  </si>
  <si>
    <t>Equipo ferroviario</t>
  </si>
  <si>
    <t>1.2.4.4.05</t>
  </si>
  <si>
    <t>Embarcaciones</t>
  </si>
  <si>
    <t>1.2.4.4.09</t>
  </si>
  <si>
    <t>Otros equipos de transporte</t>
  </si>
  <si>
    <t>1.2.4.5.01</t>
  </si>
  <si>
    <t>1.2.4.6.01</t>
  </si>
  <si>
    <t>Maquinaria y equipo agropecuario</t>
  </si>
  <si>
    <t>1.2.4.6.02</t>
  </si>
  <si>
    <t>Maquinaria y equipo industrial</t>
  </si>
  <si>
    <t>1.2.4.6.03</t>
  </si>
  <si>
    <t>Maquinaria y equipo de construcción</t>
  </si>
  <si>
    <t>1.2.4.6.04</t>
  </si>
  <si>
    <t>Sistemas de aire acondicionado, calefacción, y de refrigeración industrial y comercial</t>
  </si>
  <si>
    <t>1.2.4.6.05</t>
  </si>
  <si>
    <t>Equipos de comunicación y telecomunicación</t>
  </si>
  <si>
    <t>1.2.4.6.06</t>
  </si>
  <si>
    <t>Equipos de generación eléctrica, aparatos y accesorios eléctricos</t>
  </si>
  <si>
    <t>1.2.4.6.07</t>
  </si>
  <si>
    <t>Herramientas y máquinas-herraminetas</t>
  </si>
  <si>
    <t>1.2.4.6.09</t>
  </si>
  <si>
    <t xml:space="preserve">Otros equipos </t>
  </si>
  <si>
    <t>1.2.4.7.01</t>
  </si>
  <si>
    <t>Bienes artísticos, culturales, y científicos</t>
  </si>
  <si>
    <t>1.2.4.7.02</t>
  </si>
  <si>
    <t>Objetos de valor</t>
  </si>
  <si>
    <t>1.2.4.8.01</t>
  </si>
  <si>
    <t>Bovinos</t>
  </si>
  <si>
    <t>621202</t>
  </si>
  <si>
    <t>1.2.4.8.02</t>
  </si>
  <si>
    <t>Porcinos</t>
  </si>
  <si>
    <t>1.2.4.8.03</t>
  </si>
  <si>
    <t>Aves</t>
  </si>
  <si>
    <t>1.2.4.8.04</t>
  </si>
  <si>
    <t>Ovinos y caprinos</t>
  </si>
  <si>
    <t>1.2.4.8.05</t>
  </si>
  <si>
    <t>Peces y acuicultura</t>
  </si>
  <si>
    <t>1.2.4.8.06</t>
  </si>
  <si>
    <t>Equinos</t>
  </si>
  <si>
    <t>1.2.4.8.07</t>
  </si>
  <si>
    <t>Especies menores y de zoológico</t>
  </si>
  <si>
    <t>1.2.4.8.08</t>
  </si>
  <si>
    <t>Árboles y plantas</t>
  </si>
  <si>
    <t>1.2.4.8.09</t>
  </si>
  <si>
    <t>Otros activos biológicos</t>
  </si>
  <si>
    <t>1.2.5.1.01</t>
  </si>
  <si>
    <t>1.2.5.2.01</t>
  </si>
  <si>
    <t>Patentes</t>
  </si>
  <si>
    <t>1.2.5.2.02</t>
  </si>
  <si>
    <t>Marcas</t>
  </si>
  <si>
    <t>1.2.5.2.03</t>
  </si>
  <si>
    <t>1.2.5.3.01</t>
  </si>
  <si>
    <t>1.2.5.3.02</t>
  </si>
  <si>
    <t>Franquicias</t>
  </si>
  <si>
    <t>1.2.5.4.01</t>
  </si>
  <si>
    <t>1.2.5.4.02</t>
  </si>
  <si>
    <t>1.2.5.9.01</t>
  </si>
  <si>
    <t>63</t>
  </si>
  <si>
    <t>6301</t>
  </si>
  <si>
    <t>630101</t>
  </si>
  <si>
    <t>4.1.6.8.01</t>
  </si>
  <si>
    <t>630102</t>
  </si>
  <si>
    <t>4.1.6.8.02</t>
  </si>
  <si>
    <t>Sanciones de Aprovechamientos</t>
  </si>
  <si>
    <t>630103</t>
  </si>
  <si>
    <t>4.1.6.8.03</t>
  </si>
  <si>
    <t>Gastos de Ejecución de Aprovechamientos</t>
  </si>
  <si>
    <t>630104</t>
  </si>
  <si>
    <t>4.1.6.8.04</t>
  </si>
  <si>
    <t>Indemnización por Devolución de Cheques en Aprovechamientos</t>
  </si>
  <si>
    <t>69</t>
  </si>
  <si>
    <t xml:space="preserve">Aprovechamientos no Comprendidos en la Ley de Ingresos Vigente, Causados en Ejercicios Fiscales Anteriores Pendientes de Liquidación o Pago </t>
  </si>
  <si>
    <t>6901</t>
  </si>
  <si>
    <t>INGRESOS POR VENTA DE BIENES, PRESTACION DE SERVICIOS Y OTROS INGRESOS.</t>
  </si>
  <si>
    <t>71</t>
  </si>
  <si>
    <t>7101</t>
  </si>
  <si>
    <t>7102</t>
  </si>
  <si>
    <t>72</t>
  </si>
  <si>
    <t>7201</t>
  </si>
  <si>
    <t>7202</t>
  </si>
  <si>
    <t>7203</t>
  </si>
  <si>
    <t>7209</t>
  </si>
  <si>
    <t>73</t>
  </si>
  <si>
    <t>7301</t>
  </si>
  <si>
    <t>7302</t>
  </si>
  <si>
    <t>7303</t>
  </si>
  <si>
    <t>7309</t>
  </si>
  <si>
    <t>74</t>
  </si>
  <si>
    <t>7401</t>
  </si>
  <si>
    <t>7402</t>
  </si>
  <si>
    <t>7403</t>
  </si>
  <si>
    <t>75</t>
  </si>
  <si>
    <t>4.1.7.5</t>
  </si>
  <si>
    <t>76</t>
  </si>
  <si>
    <t>4.1.7.6</t>
  </si>
  <si>
    <t>77</t>
  </si>
  <si>
    <t>4.1.7.7</t>
  </si>
  <si>
    <t>78</t>
  </si>
  <si>
    <t>4.1.7.8</t>
  </si>
  <si>
    <t>79</t>
  </si>
  <si>
    <t>7901</t>
  </si>
  <si>
    <t>7902</t>
  </si>
  <si>
    <t>790201</t>
  </si>
  <si>
    <t>4.3.9.9.01</t>
  </si>
  <si>
    <t>4.2.1.1.01.01</t>
  </si>
  <si>
    <t>Fondo general de participaciones</t>
  </si>
  <si>
    <t>4.2.1.1.01.02</t>
  </si>
  <si>
    <t>Impuesto Especial sobre Producción y Servicios (IEPS)</t>
  </si>
  <si>
    <t>4.2.1.1.01.03</t>
  </si>
  <si>
    <t>Fondo de Fomento Municipal</t>
  </si>
  <si>
    <t>4.2.1.1.01.04</t>
  </si>
  <si>
    <t xml:space="preserve">Impuesto Sobre Tenencia o Uso de Vehículos </t>
  </si>
  <si>
    <t>4.2.1.1.01.05</t>
  </si>
  <si>
    <t>Incentivos por el Impuesto sobre Automóviles Nuevos (ISAN)</t>
  </si>
  <si>
    <t>4.2.1.1.01.06</t>
  </si>
  <si>
    <t>Fondo de Compensación del ISAN</t>
  </si>
  <si>
    <t>4.2.1.1.01.07</t>
  </si>
  <si>
    <t xml:space="preserve">Fondo de Fiscalización y Recaudación </t>
  </si>
  <si>
    <t>4.2.1.1.01.08</t>
  </si>
  <si>
    <t>Fondo de Extracción de Hidrocarburos</t>
  </si>
  <si>
    <t>4.2.1.1.01.09</t>
  </si>
  <si>
    <t>Participaciones de Gasolina y Diésel</t>
  </si>
  <si>
    <t>4.2.1.1.01.10</t>
  </si>
  <si>
    <t>Incentivo a la Venta Final de Gasolina y Diésel</t>
  </si>
  <si>
    <t>4.2.1.1.01.11</t>
  </si>
  <si>
    <t>Incentivos por Convenios de Colaboración en Materia Fiscal Federal</t>
  </si>
  <si>
    <t>4.2.1.1.01.12</t>
  </si>
  <si>
    <t>Derecho Adicional sobre Extracción de Petróleo</t>
  </si>
  <si>
    <t>4.2.1.1.01.13</t>
  </si>
  <si>
    <t>Fondo de Compensación para las 10 Entidades mas Pobres</t>
  </si>
  <si>
    <t>4.2.1.1.01.14</t>
  </si>
  <si>
    <t>ISR Participable</t>
  </si>
  <si>
    <t>4.2.1.1.01.15</t>
  </si>
  <si>
    <t>Fondo de Reserva de Contingencia</t>
  </si>
  <si>
    <t>4.2.1.1.01.16</t>
  </si>
  <si>
    <t>Otras participaciones</t>
  </si>
  <si>
    <t>810117</t>
  </si>
  <si>
    <t>4.2.1.1.01.17</t>
  </si>
  <si>
    <t>Recaudación Federal Participable</t>
  </si>
  <si>
    <t>4.2.1.1.01.18</t>
  </si>
  <si>
    <t>Ley de Coordinación Fiscal (Gasolinas)</t>
  </si>
  <si>
    <t>ISR de Bienes Inmuebles</t>
  </si>
  <si>
    <t>4.2.1.2.01.01</t>
  </si>
  <si>
    <t>4.2.1.2.01.03</t>
  </si>
  <si>
    <t>4.2.1.3.01.01</t>
  </si>
  <si>
    <t>4.2.1.3.01.01.01</t>
  </si>
  <si>
    <t>4.2.1.3.01.01.02</t>
  </si>
  <si>
    <t>4.2.1.3.01.01.03</t>
  </si>
  <si>
    <t>4.2.1.3.01.01.04</t>
  </si>
  <si>
    <t>4.2.1.3.01.01.05</t>
  </si>
  <si>
    <t>4.2.1.3.01.01.06</t>
  </si>
  <si>
    <t>4.2.1.3.01.01.07</t>
  </si>
  <si>
    <t>83010108</t>
  </si>
  <si>
    <t>4.2.1.3.01.01.08</t>
  </si>
  <si>
    <t>83010109</t>
  </si>
  <si>
    <t>4.2.1.3.01.01.09</t>
  </si>
  <si>
    <t>4.2.1.3.01.01.10</t>
  </si>
  <si>
    <t>4.2.1.3.01.02</t>
  </si>
  <si>
    <t>4.2.1.3.01.02.01</t>
  </si>
  <si>
    <t>4.2.1.3.01.02.02</t>
  </si>
  <si>
    <t>4.2.1.3.01.03</t>
  </si>
  <si>
    <t>4.2.1.3.01.03.01</t>
  </si>
  <si>
    <t>4.2.1.3.01.03.02</t>
  </si>
  <si>
    <t>Programa de Pavimentación de Caminos a Cabeceras Municipales</t>
  </si>
  <si>
    <t>4.2.1.3.01.04</t>
  </si>
  <si>
    <t>PEMEX</t>
  </si>
  <si>
    <t>4.2.1.3.01.04.01</t>
  </si>
  <si>
    <t>4.2.1.3.01.05</t>
  </si>
  <si>
    <t>4.2.1.3.01.05.01</t>
  </si>
  <si>
    <t>4.2.1.3.01.06</t>
  </si>
  <si>
    <t>4.2.1.3.01.06.01</t>
  </si>
  <si>
    <t>4.2.1.3.01.06.02</t>
  </si>
  <si>
    <t>4.2.1.3.01.06.03</t>
  </si>
  <si>
    <t>83010604</t>
  </si>
  <si>
    <t>4.2.1.3.01.06.04</t>
  </si>
  <si>
    <t>4.2.1.3.01.07</t>
  </si>
  <si>
    <t>4.2.1.3.01.07.01</t>
  </si>
  <si>
    <t>4.2.1.3.01.07.02</t>
  </si>
  <si>
    <t>4.2.1.3.01.07.03</t>
  </si>
  <si>
    <t>4.2.1.3.01.07.04</t>
  </si>
  <si>
    <t>4.2.1.3.01.07.05</t>
  </si>
  <si>
    <t>4.2.1.3.01.08</t>
  </si>
  <si>
    <t>4.2.1.3.01.08.01</t>
  </si>
  <si>
    <t>4.2.1.3.01.08.02</t>
  </si>
  <si>
    <t>4.2.1.3.01.08.03</t>
  </si>
  <si>
    <t>Ampliación y mejoramiento de la vivienda</t>
  </si>
  <si>
    <t>4.2.1.3.01.08.04</t>
  </si>
  <si>
    <t>4.2.1.3.01.08.05</t>
  </si>
  <si>
    <t>83010806</t>
  </si>
  <si>
    <t>4.2.1.3.01.08.06</t>
  </si>
  <si>
    <t>Programa de Consolidación de Reservas Urbanas</t>
  </si>
  <si>
    <t>83010807</t>
  </si>
  <si>
    <t>4.2.1.3.01.08.07</t>
  </si>
  <si>
    <t>83010808</t>
  </si>
  <si>
    <t>4.2.1.3.01.08.08</t>
  </si>
  <si>
    <t>4.2.1.3.01.09</t>
  </si>
  <si>
    <t>4.2.1.3.01.09.01</t>
  </si>
  <si>
    <t>83010902</t>
  </si>
  <si>
    <t>4.2.1.3.01.09.02</t>
  </si>
  <si>
    <t>4.2.1.3.01.10</t>
  </si>
  <si>
    <t>4.2.1.3.01.11</t>
  </si>
  <si>
    <t>4.2.1.3.01.12</t>
  </si>
  <si>
    <t>83011201</t>
  </si>
  <si>
    <t>4.2.1.3.01.12.01</t>
  </si>
  <si>
    <t>Acceso Pronto y Expedito a la Justicia de las Mujeres, Niñas y Adolescentes Indígenas así como a una Vida Libre de Violencia</t>
  </si>
  <si>
    <t>4.2.1.3.01.12.02</t>
  </si>
  <si>
    <t>4.2.1.3.01.12.03</t>
  </si>
  <si>
    <t>Programa para el Bienestar Integral de los Pueblos Indígenas a cargo del Instituto Nacional de los Pueblos Indígenas</t>
  </si>
  <si>
    <t>4.2.1.3.01.13</t>
  </si>
  <si>
    <t>4.2.1.3.01.13.01</t>
  </si>
  <si>
    <t>4.2.1.3.01.13.02</t>
  </si>
  <si>
    <t>4.2.1.3.01.14</t>
  </si>
  <si>
    <t>4.2.1.3.01.14.01</t>
  </si>
  <si>
    <t>4.2.1.3.01.15</t>
  </si>
  <si>
    <t>4.2.1.3.01.15.01</t>
  </si>
  <si>
    <t>83011502</t>
  </si>
  <si>
    <t>4.2.1.3.01.15.02</t>
  </si>
  <si>
    <t>Convenio de Zonas Arqueológicas</t>
  </si>
  <si>
    <t>83011503</t>
  </si>
  <si>
    <t>4.2.1.3.01.15.03</t>
  </si>
  <si>
    <t>83011504</t>
  </si>
  <si>
    <t>4.2.1.3.01.15.04</t>
  </si>
  <si>
    <t>Promoción y Difusión de la Cultura y las Artes</t>
  </si>
  <si>
    <t>83011505</t>
  </si>
  <si>
    <t>4.2.1.3.01.15.05</t>
  </si>
  <si>
    <t>Programa de Apoyo a Instituciones Estatales de Cultura (AIC)</t>
  </si>
  <si>
    <t>4.2.1.3.01.15.06</t>
  </si>
  <si>
    <t>Programas Culturales en Entidades Federativas</t>
  </si>
  <si>
    <t>4.2.1.3.01.15.07</t>
  </si>
  <si>
    <t>Desarrollo Cultural</t>
  </si>
  <si>
    <t>830116</t>
  </si>
  <si>
    <t>4.2.1.3.01.16</t>
  </si>
  <si>
    <t>Consejo Nacional de Ciencia y Tecnología</t>
  </si>
  <si>
    <t>83011601</t>
  </si>
  <si>
    <t>4.2.1.3.01.16.01</t>
  </si>
  <si>
    <t>83011602</t>
  </si>
  <si>
    <t>4.2.1.3.01.16.02</t>
  </si>
  <si>
    <t>Programa de Apoyos para Actividades Científicas, Tecnológicas y de Innovación (DADC)</t>
  </si>
  <si>
    <t>830117</t>
  </si>
  <si>
    <t>4.2.1.3.01.17</t>
  </si>
  <si>
    <t>Comisión Federal para la Protección contra Riesgo Sanitario</t>
  </si>
  <si>
    <t>83011701</t>
  </si>
  <si>
    <t>4.2.1.3.01.17.01</t>
  </si>
  <si>
    <t>830118</t>
  </si>
  <si>
    <t>4.2.1.3.01.18</t>
  </si>
  <si>
    <t>Instituto Nacional para la Educación de los Adultos (INEA)</t>
  </si>
  <si>
    <t>83011801</t>
  </si>
  <si>
    <t>4.2.1.3.01.18.01</t>
  </si>
  <si>
    <t>Programa Educación para Adultos (INEA)</t>
  </si>
  <si>
    <t>4.2.1.3.01.19</t>
  </si>
  <si>
    <t>Secretaría de Salud (SS)</t>
  </si>
  <si>
    <t>4.2.1.3.01.20</t>
  </si>
  <si>
    <t>4.2.1.3.01.21</t>
  </si>
  <si>
    <t>Banco Nacional de Obras y Servicios Públicos</t>
  </si>
  <si>
    <t>84</t>
  </si>
  <si>
    <t>8401</t>
  </si>
  <si>
    <t>840101</t>
  </si>
  <si>
    <t>4.2.1.4.01.01</t>
  </si>
  <si>
    <t>Impuestas por la Secretaría del trabajo y previsión social</t>
  </si>
  <si>
    <t>840102</t>
  </si>
  <si>
    <t>4.2.1.4.01.02</t>
  </si>
  <si>
    <t>Impuestas por la Secretaría del Medio Ambiente, Recursos Naturales</t>
  </si>
  <si>
    <t>840103</t>
  </si>
  <si>
    <t>4.2.1.4.01.03</t>
  </si>
  <si>
    <t>Impuestas por la Secretaría de Turismo</t>
  </si>
  <si>
    <t>840104</t>
  </si>
  <si>
    <t>4.2.1.4.01.04</t>
  </si>
  <si>
    <t>Impuestas por la Secretaría de Salud</t>
  </si>
  <si>
    <t>840105</t>
  </si>
  <si>
    <t>4.2.1.4.01.05</t>
  </si>
  <si>
    <t>Impuestas por la Secretaría de Gobernación</t>
  </si>
  <si>
    <t>840106</t>
  </si>
  <si>
    <t>4.2.1.4.01.06</t>
  </si>
  <si>
    <t>Impuestas por la Secretaría de Energía</t>
  </si>
  <si>
    <t>840107</t>
  </si>
  <si>
    <t>4.2.1.4.01.07</t>
  </si>
  <si>
    <t>Impuestas por la Secretaría de Educación Pública</t>
  </si>
  <si>
    <t>840108</t>
  </si>
  <si>
    <t>4.2.1.4.01.08</t>
  </si>
  <si>
    <t>Impuestas por la Secretaría de Economía</t>
  </si>
  <si>
    <t>840109</t>
  </si>
  <si>
    <t>4.2.1.4.01.09</t>
  </si>
  <si>
    <t>Impuestas por la Secretaría de Comunicaciones y Transportes</t>
  </si>
  <si>
    <t>840110</t>
  </si>
  <si>
    <t>4.2.1.4.01.10</t>
  </si>
  <si>
    <t>Impuestas por la Secretaría de Agricultura y Ganadería, Desarrollo rural, pesca y alimentación</t>
  </si>
  <si>
    <t>840111</t>
  </si>
  <si>
    <t>4.2.1.4.01.11</t>
  </si>
  <si>
    <t>Impuestas por la Procuraduría Federal del Consumidor</t>
  </si>
  <si>
    <t>840112</t>
  </si>
  <si>
    <t>4.2.1.4.01.12</t>
  </si>
  <si>
    <t>Impuestas por la Procuraduría Federal de Protección al Medio Ambiente</t>
  </si>
  <si>
    <t>840113</t>
  </si>
  <si>
    <t>4.2.1.4.01.13</t>
  </si>
  <si>
    <t>Impuestas por la Junta de Conciliación y Arbitraje</t>
  </si>
  <si>
    <t>840114</t>
  </si>
  <si>
    <t>4.2.1.4.01.14</t>
  </si>
  <si>
    <t>Impuestas por el Instituto Mexicano de la Propiedad Industrial</t>
  </si>
  <si>
    <t>840115</t>
  </si>
  <si>
    <t>4.2.1.4.01.15</t>
  </si>
  <si>
    <t>Impuestas por la Comisión Reguladora de Energía</t>
  </si>
  <si>
    <t>840116</t>
  </si>
  <si>
    <t>4.2.1.4.01.16</t>
  </si>
  <si>
    <t>Impuestas por la Comisión Federal de Competencia</t>
  </si>
  <si>
    <t>840117</t>
  </si>
  <si>
    <t>4.2.1.4.01.17</t>
  </si>
  <si>
    <t>Otras Multas Administrativas Federales no Fiscales</t>
  </si>
  <si>
    <t>85</t>
  </si>
  <si>
    <t xml:space="preserve">  Transferencias y Asignaciones </t>
  </si>
  <si>
    <t>4.2.2.1.01.01</t>
  </si>
  <si>
    <t>4.2.2.1.01.02</t>
  </si>
  <si>
    <t>930101</t>
  </si>
  <si>
    <t>4.2.2.3.01.01</t>
  </si>
  <si>
    <t>4.2.2.3.01.02</t>
  </si>
  <si>
    <t>4.2.2.3.02.01</t>
  </si>
  <si>
    <t>Aportación de la Comunidad para la Ejecución de Obra Pública con Recursos Estatales</t>
  </si>
  <si>
    <t>4.2.2.3.02.02</t>
  </si>
  <si>
    <t>95</t>
  </si>
  <si>
    <t>9501</t>
  </si>
  <si>
    <t>97</t>
  </si>
  <si>
    <t>0301010101</t>
  </si>
  <si>
    <t>Títulos y Valores de Deuda Pública Interna a Corto Plazo Ordinaria</t>
  </si>
  <si>
    <t>0301010102</t>
  </si>
  <si>
    <t>0301010201</t>
  </si>
  <si>
    <t>0301010202</t>
  </si>
  <si>
    <t>0301020101</t>
  </si>
  <si>
    <t>2.2.3.1.01</t>
  </si>
  <si>
    <t>0301020102</t>
  </si>
  <si>
    <t>2.2.3.1.02</t>
  </si>
  <si>
    <t>0301020201</t>
  </si>
  <si>
    <t>2.2.3.3.01</t>
  </si>
  <si>
    <t>0301020202</t>
  </si>
  <si>
    <t>2.2.3.3.02</t>
  </si>
  <si>
    <t>0301020301</t>
  </si>
  <si>
    <t>2.2.3.5.01</t>
  </si>
  <si>
    <t>Arrendamiento Financiero por Pagar a Largo Plazo Ordinario</t>
  </si>
  <si>
    <t>0301020302</t>
  </si>
  <si>
    <t>2.2.3.5.02</t>
  </si>
  <si>
    <t>Arrendamiento Financiero por Pagar a Largo Plazo Extraordinario</t>
  </si>
  <si>
    <t>Títulos y Valores de Deuda Pública Interna a Largo Plazo Ordinaria</t>
  </si>
  <si>
    <t>Títulos y Valores de Deuda Pública Interna a Largo Plazo Extraordinaria</t>
  </si>
  <si>
    <t>Préstamos de la Deuda Interna  por Pagar a Largo Plazo</t>
  </si>
  <si>
    <t>N°</t>
  </si>
  <si>
    <t>I01</t>
  </si>
  <si>
    <t>I02</t>
  </si>
  <si>
    <t>I03</t>
  </si>
  <si>
    <t>I04</t>
  </si>
  <si>
    <t>I05</t>
  </si>
  <si>
    <t>Derechos por anuncios comerciales y publicidad</t>
  </si>
  <si>
    <t>Parcial</t>
  </si>
  <si>
    <t>Importe</t>
  </si>
  <si>
    <t>IMPORTE</t>
  </si>
  <si>
    <t>Accesorios de las contribuciones por mejoras</t>
  </si>
  <si>
    <t>Contribuciones de Mejoras por Obras Públicas de Tipo Corriente</t>
  </si>
  <si>
    <t>Derechos por Limpieza de Predios no Edificados</t>
  </si>
  <si>
    <t>No Etiquetado</t>
  </si>
  <si>
    <t>Recurso Federal</t>
  </si>
  <si>
    <t>Recurso Estatal</t>
  </si>
  <si>
    <t>01</t>
  </si>
  <si>
    <t>0101</t>
  </si>
  <si>
    <t>Endeudamiento Interno Ordinario</t>
  </si>
  <si>
    <t>0102</t>
  </si>
  <si>
    <t>Endeudamiento Interno Extraordinario</t>
  </si>
  <si>
    <t>02</t>
  </si>
  <si>
    <t>0201</t>
  </si>
  <si>
    <t>Deuda Externa con Instituciones de Crédito</t>
  </si>
  <si>
    <t>0202</t>
  </si>
  <si>
    <t>Deuda Externa con Organismos Financieros Internacionales</t>
  </si>
  <si>
    <t>0203</t>
  </si>
  <si>
    <t>Deuda Bilateral</t>
  </si>
  <si>
    <t>0204</t>
  </si>
  <si>
    <t>Deuda Externa por Emisión de Títulos y Valores</t>
  </si>
  <si>
    <t>Recursos Provenientes de la Federación</t>
  </si>
  <si>
    <t>Recursos Provenientes de Financiamientos</t>
  </si>
  <si>
    <t>Otros Recursos</t>
  </si>
  <si>
    <t>Recursos Provenientes del Estado</t>
  </si>
  <si>
    <t xml:space="preserve">RESUMEN </t>
  </si>
  <si>
    <t>Préstamos de la Deuda Pública Interna por Pagar</t>
  </si>
  <si>
    <t>4.1.1.3</t>
  </si>
  <si>
    <t>4.1.1.4</t>
  </si>
  <si>
    <t>4.1.1.5</t>
  </si>
  <si>
    <t>4.1.1.6</t>
  </si>
  <si>
    <t>4.1.2</t>
  </si>
  <si>
    <t>4.1.2.1</t>
  </si>
  <si>
    <t>4.1.2.2</t>
  </si>
  <si>
    <t>4.1.2.3</t>
  </si>
  <si>
    <t>4.1.2.9</t>
  </si>
  <si>
    <t>4.1.2.4</t>
  </si>
  <si>
    <t>4.1.4.3.14</t>
  </si>
  <si>
    <t>No etiquetado</t>
  </si>
  <si>
    <t>4.2.2.1.02</t>
  </si>
  <si>
    <t>4.2.2.1.02.01</t>
  </si>
  <si>
    <t>4.2.2.1.02.02</t>
  </si>
  <si>
    <t>4.2.2.5.01.01</t>
  </si>
  <si>
    <t>4.2.2.5.01.02</t>
  </si>
  <si>
    <t>4.2.2.5.02</t>
  </si>
  <si>
    <t>4.2.2.5.02.01</t>
  </si>
  <si>
    <t>4.2.2.5.02.02</t>
  </si>
  <si>
    <t>2.1.1</t>
  </si>
  <si>
    <t>2.2.3.4.01</t>
  </si>
  <si>
    <t>2.2.3.4.02</t>
  </si>
  <si>
    <t>2.2.3.4.03</t>
  </si>
  <si>
    <t>2.2.3.2</t>
  </si>
  <si>
    <t>CONGRESO DEL ESTADO DE VERACRUZ</t>
  </si>
  <si>
    <t>Secretaría de Fiscalización</t>
  </si>
  <si>
    <t>Dirección de Auditoría y Revisión Financiera</t>
  </si>
  <si>
    <t>2. Municipios con menos de 200,000 habitantes</t>
  </si>
  <si>
    <t>*</t>
  </si>
  <si>
    <t>Descripción</t>
  </si>
  <si>
    <t>Impuesto Sobre Traslación de Dominio por la Adquisición de Bienes Inmuebles de Suelo o en éste</t>
  </si>
  <si>
    <t>Impuesto Sobre Traslación de Dominio de Construcciones adheridas a la Adquisición de Bienes Inmuebles</t>
  </si>
  <si>
    <t>Contribución Adicional Sobre Impuesto Predial</t>
  </si>
  <si>
    <t>Contribución Adicional Sobre Espectáculos Públicos</t>
  </si>
  <si>
    <t>Contribución Adicional Sobre Juegos Permitidos</t>
  </si>
  <si>
    <t>Contribución Adicional Sobre Fraccionamientos</t>
  </si>
  <si>
    <t>Contribución Adicional Sobre Derechos</t>
  </si>
  <si>
    <t>Contribución Adicional Sobre Productos</t>
  </si>
  <si>
    <t xml:space="preserve">CUOTAS Y APORTACIONES DE SEGURIDAD SOCIAL </t>
  </si>
  <si>
    <t>Contribuciones de Mejoras por Obras Públicas de Captación de Agua</t>
  </si>
  <si>
    <t>Contribuciones de Mejoras por Obras Públicas de Instalación de Tuberías de Distribución de Agua</t>
  </si>
  <si>
    <t>Contribuciones de Mejoras por Obras Públicas de Construcción o Reconstrucción de Alcantarillado, Drenaje, Desagüe, Entubamiento de Aguas de Ríos, Arroyos y Canales</t>
  </si>
  <si>
    <t>Contribuciones de Mejoras por Obras Públicas de pavimentación de Calles y Avenidas</t>
  </si>
  <si>
    <t>Contribuciones de Mejoras por Obras Públicas de Apertura, Ampliación y Prolongación de Calles y Avenidas</t>
  </si>
  <si>
    <t>Contribuciones de Mejoras por Obras Públicas de Construcción y Reconstrucción de Banquetas</t>
  </si>
  <si>
    <t>Contribuciones de Mejoras por Obras Públicas de Instalación de Alumbrado Público</t>
  </si>
  <si>
    <t>Contribuciones de Mejoras por Obras Públicas de construcción de viviendas</t>
  </si>
  <si>
    <t>Otras Contribuciones de Mejoras por Obras Públicas</t>
  </si>
  <si>
    <t>Recargos de las Contribuciones por Mejoras</t>
  </si>
  <si>
    <t>Sanciones de las Contribuciones por Mejoras</t>
  </si>
  <si>
    <t>Gastos de Ejecución de las Contribuciones por Mejoras</t>
  </si>
  <si>
    <t>Indemnización por Devolución de Cheques en las Contribuciones por Mejoras</t>
  </si>
  <si>
    <t>Accesorios de Mejoras de Ejercicios Fiscales Anteriores</t>
  </si>
  <si>
    <t>4.1.4.3.03.22</t>
  </si>
  <si>
    <t>Cuota de contratación de servicios de agua rural</t>
  </si>
  <si>
    <t>Mano de obra</t>
  </si>
  <si>
    <t>Supervisión, Asesoría Técnica y Vigilancia en Materia de Agua</t>
  </si>
  <si>
    <t>4.1.4.3.04.06</t>
  </si>
  <si>
    <t>4.1.4.3.04.07</t>
  </si>
  <si>
    <t>4.1.4.3.04.08</t>
  </si>
  <si>
    <t>4.1.4.3.04.09</t>
  </si>
  <si>
    <t>4.1.4.3.04.10</t>
  </si>
  <si>
    <t>4.1.4.3.04.11</t>
  </si>
  <si>
    <t>4.1.4.3.04.12</t>
  </si>
  <si>
    <t>4.1.4.3.04.13</t>
  </si>
  <si>
    <t>4.1.4.3.04.14</t>
  </si>
  <si>
    <t>Copias de documentos que obren en los archivos de oficinas del Ente</t>
  </si>
  <si>
    <t>Exámenes</t>
  </si>
  <si>
    <t>Expedición de Diversas Constancias</t>
  </si>
  <si>
    <t>Expedición de Diversas Certificaciones</t>
  </si>
  <si>
    <t>Expedición de Diversas Cédulas</t>
  </si>
  <si>
    <t>Trámite de Legalización de Documentos</t>
  </si>
  <si>
    <t>Expedición de duplicado de documentos, certificados y constancias.</t>
  </si>
  <si>
    <t>Paquete ingreso</t>
  </si>
  <si>
    <t>Paquete de egresado</t>
  </si>
  <si>
    <t>Paquete examen profesional</t>
  </si>
  <si>
    <t>Derechos por Servicios de Inhumaciones y Refrendo Anual de Fosas</t>
  </si>
  <si>
    <t>Derechos por Servicios de  Inhumaciones en Fosas a Perpetuidad</t>
  </si>
  <si>
    <t>Derechos por Servicios de Depósito de Restos en Osario</t>
  </si>
  <si>
    <t>Derechos por Servicios de Depósito de Restos en Osario a Perpetuidad</t>
  </si>
  <si>
    <t>Derechos por Servicios de Construcción, Reconstrucción, Ampliación o Modificación de Monumentos, Criptas o Fosas</t>
  </si>
  <si>
    <t>Derechos por Servicios de Inhumación de Restos, Apertura o Cierre de Gavetas</t>
  </si>
  <si>
    <t>Derechos por Servicios de Exhumaciones</t>
  </si>
  <si>
    <t>Derechos por Servicios de Reinhumaciones</t>
  </si>
  <si>
    <t>Derechos por Servicios de Cremaciones</t>
  </si>
  <si>
    <t>4.1.4.3.09.01</t>
  </si>
  <si>
    <t>Explotación de bancos de material</t>
  </si>
  <si>
    <t>Expedición de Certificación de Documentos Públicos que Obren en el Archivo de la Tesorería</t>
  </si>
  <si>
    <t>4.1.4.3.11.06</t>
  </si>
  <si>
    <t>Derechos por Servicios del Registro Civil de Reconocimientos de Hijos</t>
  </si>
  <si>
    <t>Derechos por Servicios del Registro Civil de Adopciones</t>
  </si>
  <si>
    <t>Derechos por Servicios del Registro Civil de Celebración de Matrimonios en Oficina</t>
  </si>
  <si>
    <t>Derechos por Servicios del Registro Civil de Celebración de Matrimonios a Domicilio</t>
  </si>
  <si>
    <t>Derechos por Servicios del Registro Civil de Inscripción de Sentencias</t>
  </si>
  <si>
    <t>Derechos por Servicios del Registro Civil de Divorcios</t>
  </si>
  <si>
    <t>Derechos por Servicios del Registro Civil de Expedición de Copias de Actas</t>
  </si>
  <si>
    <t>Derechos por Servicios del Registro Civil de Defunción</t>
  </si>
  <si>
    <t>Derechos por Servicios del Registro Civil de Rectificación de Actas de Estado Civil</t>
  </si>
  <si>
    <t>Derechos por Servicios del Registro Civil de Anotaciones</t>
  </si>
  <si>
    <t>Derechos por Servicios del Registro Civil de Expedición de constancias o certificaciones</t>
  </si>
  <si>
    <t>Derechos por Servicios del Registro Civil por la Búsqueda</t>
  </si>
  <si>
    <t>Derechos por Servicios del Registro Civil de Expedición Urgente de Copia Certificada de Acta del Estado Civil de las Personas</t>
  </si>
  <si>
    <t>Derechos por Servicios del Registro Civil de Expedición Automatizada de Copia Certificada de Acta del Estado Civil de las Personas</t>
  </si>
  <si>
    <t>4.1.4.3.14.01</t>
  </si>
  <si>
    <t>4.1.4.3.14.02</t>
  </si>
  <si>
    <t>4.1.4.3.14.03</t>
  </si>
  <si>
    <t>4.1.4.3.14.04</t>
  </si>
  <si>
    <t>4.1.4.3.14.05</t>
  </si>
  <si>
    <t>Otros Derechos por Anuncios Comerciales y Publicidad</t>
  </si>
  <si>
    <t xml:space="preserve">Otros Derechos por la Enajenación de Bebidas Alcohólicas </t>
  </si>
  <si>
    <t>Recargos de Derechos</t>
  </si>
  <si>
    <t>Sanciones de Derechos</t>
  </si>
  <si>
    <t>Gastos de Ejecución de Derechos</t>
  </si>
  <si>
    <t>Indemnización por Devolución de Cheques por los Derechos</t>
  </si>
  <si>
    <t>Otros productos</t>
  </si>
  <si>
    <t>Venta de impresos y papel esencial que no causan derechos</t>
  </si>
  <si>
    <t>Rendimientos Financieros Provenientes de Capitales o Valores a Favor</t>
  </si>
  <si>
    <t>Otros mobiliarios y equipos de administración</t>
  </si>
  <si>
    <t>4.3.9.9.02</t>
  </si>
  <si>
    <t>Recursos Otorgados por la Iniciativa Privada</t>
  </si>
  <si>
    <t>4.2.1.2.01.02</t>
  </si>
  <si>
    <t>4.2.1.2.01.04</t>
  </si>
  <si>
    <t>4.2.1.2.01.05</t>
  </si>
  <si>
    <t>4.2.1.2.01.06</t>
  </si>
  <si>
    <t>4.2.1.2.01.07</t>
  </si>
  <si>
    <t>4.2.1.2.01.08</t>
  </si>
  <si>
    <t>4.2.1.2.01.09</t>
  </si>
  <si>
    <t>4.2.1.2.01.10</t>
  </si>
  <si>
    <t>4.2.1.2.01.11</t>
  </si>
  <si>
    <t>4.2.1.2.01.12</t>
  </si>
  <si>
    <t>4.2.1.2.01.13</t>
  </si>
  <si>
    <t>4.2.1.2.01.14</t>
  </si>
  <si>
    <t>4.2.1.2.01.15</t>
  </si>
  <si>
    <t>4.2.1.2.01.16</t>
  </si>
  <si>
    <t>4.2.1.2.01.17</t>
  </si>
  <si>
    <t>4.2.1.2.01.18</t>
  </si>
  <si>
    <t>Remanentes del Fondo para la Infraestructura Social Municipal y de las Demarcaciones Territoriales del Distrito Federal</t>
  </si>
  <si>
    <t>Fondo de Aportaciones para el Fortalecimiento de los Municipios y de las Demarcaciones Territoriales del Distrito Federal (FORTAMUNDF)</t>
  </si>
  <si>
    <t>Remanentes del Fondo de Aportaciones para el Fortalecimiento de los Municipios y de las Demarcaciones Territoriales del Distrito Federal (FORTAMUNDF)</t>
  </si>
  <si>
    <t>Fondo de Aportaciones para la Infraestructura Social Estatal (FISE)</t>
  </si>
  <si>
    <t>Remanentes Fondo de Aportaciones para la Infraestructura Social Estatal (FISE)</t>
  </si>
  <si>
    <t>Fondo de Aportaciones para la Nómina Educativa y Gasto Operativo (FONE)</t>
  </si>
  <si>
    <t>Remanentes Fondo de Aportaciones para la Nómina Educativa y Gasto Operativo (FONE)</t>
  </si>
  <si>
    <t>Fondo de Aportaciones para los Servicios de Salud (FASSA)</t>
  </si>
  <si>
    <t>Remanentes Fondo de Aportaciones para los Servicios de Salud (FASSA)</t>
  </si>
  <si>
    <t>Fondo de Aportaciones Múltiples (FAM)</t>
  </si>
  <si>
    <t>Remanentes Fondo de Aportaciones Múltiples (FAM)</t>
  </si>
  <si>
    <t>Fondo de Aportaciones para la Seguridad Pública de los Estados y del Distrito Federal (FASP)</t>
  </si>
  <si>
    <t>Remanentes Fondo de Aportaciones para la Seguridad Pública de los Estados y del Distrito Federal (FASP)</t>
  </si>
  <si>
    <t>Fondo de Aportaciones para la Educación Tecnológica y de Adultos (FAETA)</t>
  </si>
  <si>
    <t>Remanentes Fondo de Aportaciones para la Educación Tecnológica y de Adultos (FAETA)</t>
  </si>
  <si>
    <t>Fondo de Aportaciones para el Fortalecimiento de las Entidades Federativas (FAFEF)</t>
  </si>
  <si>
    <t>Remanentes Fondo de Aportaciones para el Fortalecimiento de las Entidades Federativas (FAFEF)</t>
  </si>
  <si>
    <t>Secretaría de Hacienda y Crédito Público (SHCP)</t>
  </si>
  <si>
    <t>Zona Federal Marítimo Terrestre (ZOFEMAT)</t>
  </si>
  <si>
    <t>Fondo para el Fortalecimiento Financiero para Inversión (FORTAFIN)</t>
  </si>
  <si>
    <t>Fondo de Apoyo en Infraestructura y Productividad (FAIP)</t>
  </si>
  <si>
    <t>Fondo para el Fortalecimiento de la Infraestructura Estatal y Municipal (FORTALECE)</t>
  </si>
  <si>
    <t>Fondo de Pavimentación y Desarrollo Municipal (FOPADEM)</t>
  </si>
  <si>
    <t>Fondo de Contingencias Económicas (CONTINVER)</t>
  </si>
  <si>
    <t>Proyectos de Desarrollo Regional (PRODERE)</t>
  </si>
  <si>
    <t>Fondo Metropolitano (FONMETRO)</t>
  </si>
  <si>
    <t>Programa de Desarrollo Regional Turístico Sustentable y Pueblos Mágicos (PRODERMAGICO)</t>
  </si>
  <si>
    <t>Instituto de Administración de Bienes y Activos (SAE)</t>
  </si>
  <si>
    <t>Secretaría de Gobernación (SEGOB)</t>
  </si>
  <si>
    <t>Secretariado Ejecutivo del Sistema Nacional de Seguridad Pública (SESNSP)</t>
  </si>
  <si>
    <t>Instituto Mexicano de la Juventud (IMJUVE)</t>
  </si>
  <si>
    <t>Secretaría de Comunicaciones y Transportes (SCT)</t>
  </si>
  <si>
    <t>Caminos y Puentes Federales (CAPUFE)</t>
  </si>
  <si>
    <t>Petróleos Mexicanos (PEMEX)</t>
  </si>
  <si>
    <t>4.2.1.3.01.04.02</t>
  </si>
  <si>
    <t>PEMEX (Remanentes)</t>
  </si>
  <si>
    <t>Secretaría de Economía (SE)</t>
  </si>
  <si>
    <t>Instituto Nacional del Emprendedor (INADEM)</t>
  </si>
  <si>
    <t>PROGRAMA 3 X 1 para Migrantes</t>
  </si>
  <si>
    <t>Empleo Temporal (PET)</t>
  </si>
  <si>
    <t>Programa de Atención a Jornaleros Agrícolas (PAJA)</t>
  </si>
  <si>
    <t>Programa de Pensión para Adultos Mayores (PPAM)</t>
  </si>
  <si>
    <t>Secretaría de Desarrollo Social (SEDESOL)</t>
  </si>
  <si>
    <t>Secretaría de Educación Pública (SEP)</t>
  </si>
  <si>
    <t>Programa para Servicios Educativos de Tipo Medio Superior y Formación del Trabajo (SEMSFT)</t>
  </si>
  <si>
    <t>Recursos Financieros para la Operación de las Universidades Tecnológicas (50% Federal)</t>
  </si>
  <si>
    <t>Programa para el Desarrollo Profesional Docente para tipo Superior (PRODEP)</t>
  </si>
  <si>
    <t>Programa de Apoyo al Desarrollo de la Educación Superior (PADES)</t>
  </si>
  <si>
    <t>Programa de Fortalecimiento de la Calidad Educativa (PFCE)</t>
  </si>
  <si>
    <t>Secretaría de Desarrollo Agrarío Territorial y Urbano (SEDATU)</t>
  </si>
  <si>
    <t>Programa de Rescate de Espacios Públicos (PREP)</t>
  </si>
  <si>
    <t>Programa HABITAT</t>
  </si>
  <si>
    <t>Programa de Fomento a la Urbanización Rural (FUR)</t>
  </si>
  <si>
    <t>Fideicomiso Fondo Nacional de Habitaciones Populares FONHAPO</t>
  </si>
  <si>
    <t>Programa de Prevención de Riesgos (PPR)</t>
  </si>
  <si>
    <t>Programa de Fomento a la Planeación Urbana, Metropolitana, y Ordenamiento Territorial (PUMOT)</t>
  </si>
  <si>
    <t>Secretaría del Medio Ambiente y Recursos Naturales (SEMARNAT)</t>
  </si>
  <si>
    <t>Comisión Nacional del Agua (CONAGUA)</t>
  </si>
  <si>
    <t>Comisión Nacional Forestal (CONAFOR)</t>
  </si>
  <si>
    <t>Procuraduría Federal de Protección al Ambiente (PROFEPA)</t>
  </si>
  <si>
    <t>Secretaría de Relaciones Exteriores (SRE)</t>
  </si>
  <si>
    <t>Comisión Nacional para el Desarrollo de los Pueblos Indígenas CDI</t>
  </si>
  <si>
    <t>Programa de Infraestructura Indígena (PROII)</t>
  </si>
  <si>
    <t>Instituto Nacional de las Mujeres (INMUJER)</t>
  </si>
  <si>
    <t>Programa de Fortalecimiento a la Transversalidad de la Perspectiva de Género (PFTPG)</t>
  </si>
  <si>
    <t>Diagnóstico Situacional Intercultural de la Violencia contra las Mujeres (DSIV)</t>
  </si>
  <si>
    <t>Secretaría de Energía (SENER)</t>
  </si>
  <si>
    <t>Fondo para la Transición Energética y el Aprovechamiento Sustentable de la Energía (FOTEASE)</t>
  </si>
  <si>
    <t>Contrato de Colaboración con Infraestructura  Marina del Golfo  (TRANSCANADA)</t>
  </si>
  <si>
    <t>4.2.1.3.01.14.02</t>
  </si>
  <si>
    <t>Secretaría de Cultura (SC)</t>
  </si>
  <si>
    <t>Fondo Nacional de Cultura (FONCULTURA)</t>
  </si>
  <si>
    <t>Apoyo a Festivales Culturales y Artisticos</t>
  </si>
  <si>
    <t>4.2.1.3.01.19.01</t>
  </si>
  <si>
    <t>4.2.1.3.01.19.02</t>
  </si>
  <si>
    <t>4.2.1.3.01.19.03</t>
  </si>
  <si>
    <t>4.2.1.3.01.19.04</t>
  </si>
  <si>
    <t>Colaboración en Materia de Prestación de Servicios Médico-Hospitalarios con Recursos del Fondo de Protección Contra Gastos Catastróficos</t>
  </si>
  <si>
    <t>Acuerdo de Coordinación para la Ejecución del Sistema de Protección Social en Salud (Cuota Social y Aportación Solidaria Estatal)</t>
  </si>
  <si>
    <t>Convenio de Colaboración Seguro Médico Siglo XXI</t>
  </si>
  <si>
    <t>Programa de Atención a la Salud y Medicamentos gratuitos para la  Población sin Seguridad Social Laboral</t>
  </si>
  <si>
    <t>Secretaría de Desarrollo Agropecuario, Rural y Pesca (SEDARPA)</t>
  </si>
  <si>
    <t>4.2.1.3.01.20.01</t>
  </si>
  <si>
    <t>Programa de Desarrollo Rural</t>
  </si>
  <si>
    <t>4.2.1.3.01.21.01</t>
  </si>
  <si>
    <t>Fondo Nacional de Infraestructura (FONADIN)</t>
  </si>
  <si>
    <t>4.2.1.5.01.01</t>
  </si>
  <si>
    <t>4.2.1.5.01.02</t>
  </si>
  <si>
    <t>Fondo de Hidrocarburos Regiones Marítimas</t>
  </si>
  <si>
    <t>Fondo de Hidrocarburos Regiones Terrestres</t>
  </si>
  <si>
    <t>Fondo Minero</t>
  </si>
  <si>
    <t>Fondo Minero (Remanentes)</t>
  </si>
  <si>
    <t>4.2.1.5.02.01</t>
  </si>
  <si>
    <t>4.2.1.5.02.02</t>
  </si>
  <si>
    <t>Transferencias Internas y Asignaciones del Sector Público  [Recurso Federal No Etiquetado]</t>
  </si>
  <si>
    <t>4.2.2.1.01.01.01</t>
  </si>
  <si>
    <t>4.2.2.1.01.01.01.01</t>
  </si>
  <si>
    <t>4.2.2.1.01.01.01.02</t>
  </si>
  <si>
    <t>4.2.2.1.01.01.01.03</t>
  </si>
  <si>
    <t>4.2.2.1.01.01.01.04</t>
  </si>
  <si>
    <t>4.2.2.1.01.01.01.05</t>
  </si>
  <si>
    <t>4.2.2.1.01.01.01.06</t>
  </si>
  <si>
    <t>4.2.2.1.01.01.01.07</t>
  </si>
  <si>
    <t>4.2.2.1.01.01.01.08</t>
  </si>
  <si>
    <t>4.2.2.1.01.01.01.09</t>
  </si>
  <si>
    <t>4.2.2.1.01.01.01.10</t>
  </si>
  <si>
    <t>Transferencias para Servicios Personales  [Recurso Federal No Etiquetado]</t>
  </si>
  <si>
    <t>Transferencias para Adquisiciones de Materiales y Suministros  [Recurso Federal No Etiquetado]</t>
  </si>
  <si>
    <t>Transferencias para Contratación de Servicios  [Recurso Federal No Etiquetado]</t>
  </si>
  <si>
    <t>Transferencias para Adquisición de Bienes muebles  [Recurso Federal No Etiquetado]</t>
  </si>
  <si>
    <t>Transferencias para Adquisición de Bienes Inmuebles  [Recurso Federal No Etiquetado]</t>
  </si>
  <si>
    <t>Transferencias para el Apoyo de Obras Públicas  [Recurso Federal No Etiquetado]</t>
  </si>
  <si>
    <t>Transferencias para Ayudas y Subsidios  [Recurso Federal No Etiquetado]</t>
  </si>
  <si>
    <t>Transferencias para Inversión Financiera  [Recurso Federal No Etiquetado]</t>
  </si>
  <si>
    <t>Transferencias para el Pago de Intereses, Comisiones y Gastos  [Recurso Federal No Etiquetado]</t>
  </si>
  <si>
    <t>Transferencias para Amortización de Pasivos  [Recurso Federal No Etiquetado]</t>
  </si>
  <si>
    <t>4.2.2.1.01.02.01</t>
  </si>
  <si>
    <t>Transferencias Internas y Asignaciones del Sector Público [Municipio]</t>
  </si>
  <si>
    <t>4.2.2.1.01.02.01.01</t>
  </si>
  <si>
    <t>Transferencias para Servicios Personales  [Recurso Estatal No Etiquetado]</t>
  </si>
  <si>
    <t>4.2.2.1.01.02.01.02</t>
  </si>
  <si>
    <t>4.2.2.1.01.02.01.03</t>
  </si>
  <si>
    <t>4.2.2.1.01.02.01.04</t>
  </si>
  <si>
    <t>4.2.2.1.01.02.01.05</t>
  </si>
  <si>
    <t>4.2.2.1.01.02.01.06</t>
  </si>
  <si>
    <t>4.2.2.1.01.02.01.07</t>
  </si>
  <si>
    <t>4.2.2.1.01.02.01.08</t>
  </si>
  <si>
    <t>4.2.2.1.01.02.01.09</t>
  </si>
  <si>
    <t>4.2.2.1.01.02.01.10</t>
  </si>
  <si>
    <t>Transferencias para Adquisiciones de Materiales y Suministros  [Recurso Estatal No Etiquetado]</t>
  </si>
  <si>
    <t>Transferencias para Contratación de Servicios  [Recurso Estatal No Etiquetado]</t>
  </si>
  <si>
    <t>Transferencias para Adquisición de Bienes muebles  [Recurso Estatal No Etiquetado]</t>
  </si>
  <si>
    <t>Transferencias para Adquisición de Bienes Inmuebles  [Recurso Estatal No Etiquetado]</t>
  </si>
  <si>
    <t>Transferencias para el Apoyo de Obras Públicas  [Recurso Estatal No Etiquetado]</t>
  </si>
  <si>
    <t>Transferencias para Ayudas y Subsidios  [Recurso Estatal No Etiquetado]</t>
  </si>
  <si>
    <t>Transferencias para Inversión Financiera  [Recurso Estatal No Etiquetado]</t>
  </si>
  <si>
    <t>Transferencias para el Pago de Intereses, Comisiones y Gastos  [Recurso Estatal No Etiquetado]</t>
  </si>
  <si>
    <t>Transferencias para Amortización de Pasivos  [Recurso Estatal No Etiquetado]</t>
  </si>
  <si>
    <t>4.2.2.1.01.02.04</t>
  </si>
  <si>
    <t>Recursos Excedentes por Controversias</t>
  </si>
  <si>
    <t>4.2.2.1.01.02.04.01</t>
  </si>
  <si>
    <t>4.2.2.1.01.02.04.02</t>
  </si>
  <si>
    <t>Recursos Excedentes por Controversias (Remanentes)</t>
  </si>
  <si>
    <t>Transferencias Internas y Asignaciones del Sector Público (Recurso Federal Etiquetado)</t>
  </si>
  <si>
    <t>4.2.2.1.02.01.01</t>
  </si>
  <si>
    <t>4.2.2.1.02.01.01.01</t>
  </si>
  <si>
    <t>4.2.2.1.02.01.01.02</t>
  </si>
  <si>
    <t>4.2.2.1.02.01.01.03</t>
  </si>
  <si>
    <t>4.2.2.1.02.01.01.04</t>
  </si>
  <si>
    <t>4.2.2.1.02.01.01.05</t>
  </si>
  <si>
    <t>4.2.2.1.02.01.01.06</t>
  </si>
  <si>
    <t>4.2.2.1.02.01.01.07</t>
  </si>
  <si>
    <t>4.2.2.1.02.01.01.08</t>
  </si>
  <si>
    <t>4.2.2.1.02.01.01.09</t>
  </si>
  <si>
    <t>4.2.2.1.02.01.01.10</t>
  </si>
  <si>
    <t>Transferencias para Servicios Personales  [Recurso Federal Etiquetado]</t>
  </si>
  <si>
    <t>Transferencias para Adquisiciones de Materiales y Suministros  [Recurso Federal Etiquetado]</t>
  </si>
  <si>
    <t>Transferencias para Contratación de Servicios  [Recurso Federal Etiquetado]</t>
  </si>
  <si>
    <t>Transferencias para Adquisición de Bienes muebles  [Recurso Federal Etiquetado]</t>
  </si>
  <si>
    <t>Transferencias para Adquisición de Bienes Inmuebles  [Recurso Federal Etiquetado]</t>
  </si>
  <si>
    <t>Transferencias para el Apoyo de Obras Públicas  [Recurso Federal Etiquetado]</t>
  </si>
  <si>
    <t>Transferencias para Ayudas y Subsidios  [Recurso Federal Etiquetado]</t>
  </si>
  <si>
    <t>Transferencias para Inversión Financiera  [Recurso Federal Etiquetado]</t>
  </si>
  <si>
    <t>Transferencias para el Pago de Intereses, Comisiones y Gastos  [Recurso Federal Etiquetado]</t>
  </si>
  <si>
    <t>Transferencias para Amortización de Pasivos  [Recurso Federal Etiquetado]</t>
  </si>
  <si>
    <t>4.2.2.1.02.02.01</t>
  </si>
  <si>
    <t>4.2.2.1.02.02.01.01</t>
  </si>
  <si>
    <t>4.2.2.1.02.02.01.02</t>
  </si>
  <si>
    <t>4.2.2.1.02.02.01.03</t>
  </si>
  <si>
    <t>4.2.2.1.02.02.01.04</t>
  </si>
  <si>
    <t>4.2.2.1.02.02.01.05</t>
  </si>
  <si>
    <t>4.2.2.1.02.02.01.06</t>
  </si>
  <si>
    <t>4.2.2.1.02.02.01.07</t>
  </si>
  <si>
    <t>4.2.2.1.02.02.01.08</t>
  </si>
  <si>
    <t>4.2.2.1.02.02.01.09</t>
  </si>
  <si>
    <t>4.2.2.1.02.02.01.10</t>
  </si>
  <si>
    <t>Transferencias para Servicios Personales  [Recurso Estatal Etiquetado]</t>
  </si>
  <si>
    <t>Transferencias para Adquisiciones de Materiales y Suministros  [Recurso Estatal Etiquetado]</t>
  </si>
  <si>
    <t>Transferencias para Contratación de Servicios  [Recurso Estatal Etiquetado]</t>
  </si>
  <si>
    <t>Transferencias para Adquisición de Bienes muebles  [Recurso Estatal Etiquetado]</t>
  </si>
  <si>
    <t>Transferencias para Adquisición de Bienes Inmuebles  [Recurso Estatal Etiquetado]</t>
  </si>
  <si>
    <t>Transferencias para el Apoyo de Obras Públicas  [Recurso Estatal Etiquetado]</t>
  </si>
  <si>
    <t>Transferencias para Ayudas y Subsidios  [Recurso Estatal Etiquetado]</t>
  </si>
  <si>
    <t>Transferencias para Inversión Financiera  [Recurso Estatal Etiquetado]</t>
  </si>
  <si>
    <t>Transferencias para el Pago de Intereses, Comisiones y Gastos  [Recurso Estatal Etiquetado]</t>
  </si>
  <si>
    <t>Transferencias para Amortización de Pasivos  [Recurso Estatal Etiquetado]</t>
  </si>
  <si>
    <t>Aportación de la Comunidad para la Ejecución de Obra Pública [Recurso Federal No Etiquetado]</t>
  </si>
  <si>
    <t>Subsidio alumbrado público [Recurso Federal No Etiquetado]</t>
  </si>
  <si>
    <t>Devolución IVA [Recurso Federal No Etiquetado]</t>
  </si>
  <si>
    <t>ISR Retenido o Estimulo Fiscal [Recurso Federal No Etiquetado]</t>
  </si>
  <si>
    <t>Subsidios y Subvenciones Federales [Recurso Federal No Etiquetado]</t>
  </si>
  <si>
    <t>ISR Retenido o Estimulo Fiscal (Remanentes) [Recurso Federal No Etiquetado]</t>
  </si>
  <si>
    <t>4.2.2.3.01.02.01</t>
  </si>
  <si>
    <t>4.2.2.3.01.01.01</t>
  </si>
  <si>
    <t>4.2.2.3.01.01.02</t>
  </si>
  <si>
    <t>4.2.2.3.01.01.03</t>
  </si>
  <si>
    <t>4.2.2.3.01.01.04</t>
  </si>
  <si>
    <t>4.2.2.3.01.01.05</t>
  </si>
  <si>
    <t>4.2.2.3.01.01.06</t>
  </si>
  <si>
    <t>4.2.2.3.01.02.02</t>
  </si>
  <si>
    <t>4.2.2.3.02.01.01</t>
  </si>
  <si>
    <t>4.2.2.3.02.01.02</t>
  </si>
  <si>
    <t>4.2.2.3.02.01.03</t>
  </si>
  <si>
    <t>4.2.2.3.02.01.04</t>
  </si>
  <si>
    <t>4.2.2.3.02.01.05</t>
  </si>
  <si>
    <t>4.2.2.3.02.01.06</t>
  </si>
  <si>
    <t>4.2.2.3.02.02.01</t>
  </si>
  <si>
    <t>4.2.2.3.02.02.02</t>
  </si>
  <si>
    <t>Aportación de la Comunidad para la Ejecución de Obra Pública [Recurso Federal Etiquetado]</t>
  </si>
  <si>
    <t>Subsidio alumbrado público [Recurso Federal Etiquetado]</t>
  </si>
  <si>
    <t>Devolución IVA [Recurso Federal Etiquetado]</t>
  </si>
  <si>
    <t>ISR Retenido o Estimulo Fiscal [Recurso Federal Etiquetado]</t>
  </si>
  <si>
    <t>Subsidios y Subvenciones Federales [Recurso Federal Etiquetado]</t>
  </si>
  <si>
    <t>ISR Retenido o Estimulo Fiscal (Remanentes) [Recurso Federal Etiquetado]</t>
  </si>
  <si>
    <t>Subsidios y Subvenciones [Recurso Estatal Etiquetado]</t>
  </si>
  <si>
    <t>4.2.2.5.01.01.01</t>
  </si>
  <si>
    <t>Pensiones y Jubilaciones [Recurso Federal No Etiquetado]</t>
  </si>
  <si>
    <t>4.2.2.5.01.02.01</t>
  </si>
  <si>
    <t>Pensiones y Jubilaciones [Recurso Federal Etiquetado]</t>
  </si>
  <si>
    <t>4.2.2.5.02.01.01</t>
  </si>
  <si>
    <t>Préstamos de la Deuda Pública Interna por Pagar a Corto Plazo</t>
  </si>
  <si>
    <t>2.1.3.1.01.01</t>
  </si>
  <si>
    <t>Deuda Interna con Instituciones de Crédito a Corto Plazo</t>
  </si>
  <si>
    <t>2.1.1.9.02.01</t>
  </si>
  <si>
    <t>Deuda Interna con Instituciones de Crédito a Corto Plazo Ordinario</t>
  </si>
  <si>
    <t>Deuda Interna con Instituciones de Crédito a Corto Plazo Extraordinario</t>
  </si>
  <si>
    <t>2.1.3.3.1</t>
  </si>
  <si>
    <t>Arrendamiento Financiero por Pagar a Corto Plazo</t>
  </si>
  <si>
    <t>2.1.3.3.1.01</t>
  </si>
  <si>
    <t>Arrendamientos financieros nacionales a Corto Plazo Ordinario</t>
  </si>
  <si>
    <t>2.1.3.3.1.02</t>
  </si>
  <si>
    <t>Arrendamientos financieros nacionales a Corto Plazo Extraordinario</t>
  </si>
  <si>
    <t>Préstamos de la Deuda Pública Interna por Pagar a Largo Plazo</t>
  </si>
  <si>
    <t>Préstamos de la Deuda Pública Interna por Pagar a Largo Plazo Ordinario</t>
  </si>
  <si>
    <t>Préstamos de la Deuda Pública Interna por Pagar a Largo Plazo Extraordinario</t>
  </si>
  <si>
    <t>I06.1</t>
  </si>
  <si>
    <t>I06.2</t>
  </si>
  <si>
    <t>I07.01</t>
  </si>
  <si>
    <t>I07.02</t>
  </si>
  <si>
    <t>I06.1 - PROYECCIONES DE INGRESOS - LDF 
Municipios con mas de 200 mil Habitantes (de acuerdo al último dato del INEGI)</t>
  </si>
  <si>
    <t>I06.02 - PROYECCIONES DE INGRESOS - LDF 
Municipios con menos de 200 mil Habitantes (de acuerdo al último dato del INEGI)</t>
  </si>
  <si>
    <t>I07.1 -  RESULTADOS DE INGRESOS - LDF
Municipios con mas de 200 mil Habitantes (de acuerdo al último dato del INEGI)</t>
  </si>
  <si>
    <t>I07.2 -  RESULTADOS DE INGRESOS - LDF
Municipios con mas de 200 mil Habitantes (de acuerdo al último dato del INEGI)</t>
  </si>
  <si>
    <t>4.2.1.1.02</t>
  </si>
  <si>
    <t>Penas Convencionales (Recursos Excedentes)</t>
  </si>
  <si>
    <t>4.1.6.9.03</t>
  </si>
  <si>
    <t>Remanentes fiscales</t>
  </si>
  <si>
    <t>4.1.6.9.09</t>
  </si>
  <si>
    <t>4.2.1.1.02.01</t>
  </si>
  <si>
    <t>Remanente de Participaciones Federales Municipales</t>
  </si>
  <si>
    <t>Programa para el Adelanto, Bienestar e Igualdad de las Mujeres (PROABIM)</t>
  </si>
  <si>
    <t>4.2.1.3.01.13.03</t>
  </si>
  <si>
    <t>4.2.2.1.01.01.01.11</t>
  </si>
  <si>
    <t>Transferencias Internas y Asignaciones del Sector Público (Remanentes)</t>
  </si>
  <si>
    <t>4.2.2.1.01.02.01.11</t>
  </si>
  <si>
    <t>Transferencias Internas y Asignaciones del Sector Público (Autónomos, Descentralizados, Paramunicipales) (Remanentes)</t>
  </si>
  <si>
    <t>4.2.2.1.01.02.01.12</t>
  </si>
  <si>
    <t>Transferencias Internas y Asignaciones</t>
  </si>
  <si>
    <t>4.2.2.1.02.01.01.11</t>
  </si>
  <si>
    <t>Transferencias Internas y Asignaciones del Sector Público  [Recurso Estatal Etiquetado] (Remanentes)</t>
  </si>
  <si>
    <t>4.2.2.1.02.02.01.11</t>
  </si>
  <si>
    <t>Fondo Mexicano del Petróleo para la Estabilización y el Desarrollo (remanentes)</t>
  </si>
  <si>
    <t>2.1.3.1.01.02</t>
  </si>
  <si>
    <t>2.1.1.9.02.02</t>
  </si>
  <si>
    <t>1.1.3</t>
  </si>
  <si>
    <t>Derechos no comprendidos en la Ley de Ingresos vigente, causados en ejercicios fiscales anteriores pendientes de liquidación o pago.</t>
  </si>
  <si>
    <t>Productos no comprendidos en la ley de ingresos vigente, causados en ejercicios fiscales anteriores pendientes de liquidación o pago.</t>
  </si>
  <si>
    <t xml:space="preserve">Servicios  </t>
  </si>
  <si>
    <t>4.1.7.3.01.01</t>
  </si>
  <si>
    <t>4.1.7.3.01.02</t>
  </si>
  <si>
    <t>Servicios de Agua Tasa 0%</t>
  </si>
  <si>
    <t>Servicios de Agua Tasa Vigente</t>
  </si>
  <si>
    <t>4.1.7.3.01.03</t>
  </si>
  <si>
    <t>Accesorios de Servicios de Agua</t>
  </si>
  <si>
    <t>4.1.7.3.09.01</t>
  </si>
  <si>
    <t>4.1.7.3.09.02</t>
  </si>
  <si>
    <t>4.2.1.3.01.01.11</t>
  </si>
  <si>
    <t>Fideicomiso para la Infraestructura en los Estados (FIES)</t>
  </si>
  <si>
    <t>4.2.1.3.01.19.05</t>
  </si>
  <si>
    <t>Sistema Nacional para el Desarrollo Integral de la Familia (SNDIF)</t>
  </si>
  <si>
    <t>Derechos en materia de  medio ambiente , protección y salud animal</t>
  </si>
  <si>
    <t>Medio ambiente</t>
  </si>
  <si>
    <t>Protección animal</t>
  </si>
  <si>
    <t>Derechos por el cobro de los giros eventuales derivados de festividades</t>
  </si>
  <si>
    <t>Derechos en Materia de Protección Civil</t>
  </si>
  <si>
    <t>Inspección, evaluación y aprobación de proyectos</t>
  </si>
  <si>
    <t>Por la emisión de dictamenes técnicos</t>
  </si>
  <si>
    <t>Por la emisión de constancias de factibilidad</t>
  </si>
  <si>
    <t xml:space="preserve">Por servicios de supervisión y apoyo </t>
  </si>
  <si>
    <t>Por la emisión de licencia de riesgo</t>
  </si>
  <si>
    <t>Por la revisión de seguridad</t>
  </si>
  <si>
    <t>Por la revisión de seguridad de establecimientos</t>
  </si>
  <si>
    <t>Por la revisión de seguridad y aprobación del manual de procedimientos</t>
  </si>
  <si>
    <t>Por la revisión de seguridad y aprobación del Programa interno de Protección Civil</t>
  </si>
  <si>
    <t>Por la expedición de registro como tercero acreditado</t>
  </si>
  <si>
    <t xml:space="preserve">Por la renovación del registro </t>
  </si>
  <si>
    <t xml:space="preserve">Por la autorización de progamas especiales de proteccion civil </t>
  </si>
  <si>
    <t>Por la autorización de programas especiales</t>
  </si>
  <si>
    <t>Por la expedición del registro</t>
  </si>
  <si>
    <t>Por cursos y capacitación</t>
  </si>
  <si>
    <t xml:space="preserve">Derechos por establecimientos cuyo giro sea distribuidora y granjas de pollo </t>
  </si>
  <si>
    <t>Derechos por los establecimientos sean comerciales, industriales y de servicios</t>
  </si>
  <si>
    <t>Derechos por serivicios de la dirección de seguridad publica municipal</t>
  </si>
  <si>
    <t>Derechos en materia de medio ambiente, protección y salud animal</t>
  </si>
  <si>
    <t>Derechos en materia de Protección Civil</t>
  </si>
  <si>
    <t>Derechos por servicios de la Dirección de seguridad pública municipal</t>
  </si>
  <si>
    <t>Derechos en materia de protección civil</t>
  </si>
  <si>
    <t>Por los servicios de la Direccion de seguridad pública municipal</t>
  </si>
  <si>
    <t>Departamento de Auditoría y Análisis de la Cuenta Pública  
Departamento de Capacitación, Asesoría, Revisión y Supervisión de Municipios</t>
  </si>
  <si>
    <t>Posteriormente al llenado de los formato I05 e I03, verificar que las cifras respectivas correspondan a las que aparecen en el resto de formatos.</t>
  </si>
  <si>
    <t>No dejar ningún espacio de cifras en blanco (cuando no aplique poner ceros).</t>
  </si>
  <si>
    <t>No eliminar filas aunque no aplique.</t>
  </si>
  <si>
    <t>Los formatos ya incluyen formulas para facilitar el llenado de la información, por lo que se sugiere no moverlos, así mismo se encuentran configurados para impresión; sin embargo en aquellos casos que deba desagregar más la información o cuando se requiera por algún caso especifico del Ayuntamiento, podrá solicitar previamente la autorización.</t>
  </si>
  <si>
    <t>Los municipios que cuentan con Código Hacendario Propio, tendrán que atender lo establecido en los mismos, los que no atenderán lo dispuesto en el Código Hacendario Municipal para el Estado de Veracruz de Ignacio de la Llave.</t>
  </si>
  <si>
    <t>Cualquier duda o comentario sobre posibles errores en el archivo o el llenado de los formatos, comunicarse al Departamento de Capacitación, Asesoría, Revisión y Supervisión a Municipios en el tel (228) 842 0500 exts. 3036, 3040 y 3171.</t>
  </si>
  <si>
    <t>Contibución Adicional Sobre Loterias Rifas Sorteos y Concursos</t>
  </si>
  <si>
    <t>Dderechos por los establecimientos que enajenan bebidas alcoholicas realizada total o parcialmente al público en general</t>
  </si>
  <si>
    <t>Cedula de empadronamiento</t>
  </si>
  <si>
    <t>Cambio de Propietario</t>
  </si>
  <si>
    <t>Cambio de giro</t>
  </si>
  <si>
    <t>Cambio de nombre o denominación comercial</t>
  </si>
  <si>
    <t>Cambio de regimen de razon social</t>
  </si>
  <si>
    <t>Cambio de domicilio</t>
  </si>
  <si>
    <t>Por la disminución de la actividad comercial</t>
  </si>
  <si>
    <t>Copia certificada de estudio de impacto social</t>
  </si>
  <si>
    <t>Expedición de constancia de no adeudo</t>
  </si>
  <si>
    <t>Por Licencia Anual para la Colocación de Anuncios Comerciales en la Vía Pública</t>
  </si>
  <si>
    <t>Por Permisos o Autorizaciones para la Colocación de Anuncios Comerciales en Vehículos del Servicio de Transporte Público</t>
  </si>
  <si>
    <t>Por Permisos o Autorizacion Eventual para la Colocación de Anuncios Comerciales en la Vía Pública</t>
  </si>
  <si>
    <t>Por Publicidad en Altavoz Móvil en la Vía Pública</t>
  </si>
  <si>
    <t>Derecho de cobro de giros eventuales</t>
  </si>
  <si>
    <t>Cédula de empadronamiento</t>
  </si>
  <si>
    <t>Reposición de cédula de empadronamiento</t>
  </si>
  <si>
    <t>Derechos por distribuidora de pollos</t>
  </si>
  <si>
    <t>Derechos por granjas de pollos</t>
  </si>
  <si>
    <t>Terrenos Urbanos</t>
  </si>
  <si>
    <t>Terrenos Rurales</t>
  </si>
  <si>
    <t>Bienes Muebles</t>
  </si>
  <si>
    <t>1.2.4.1.01.01</t>
  </si>
  <si>
    <t>1.2.4.1.02.01</t>
  </si>
  <si>
    <t>Otros muebles</t>
  </si>
  <si>
    <t>Bienes Inmuebles, Infraestructura y Construcción en Proceso</t>
  </si>
  <si>
    <t>1.2.4.1.03.01</t>
  </si>
  <si>
    <t>Bienes Informáticos</t>
  </si>
  <si>
    <t>1.2.4.1.09.01</t>
  </si>
  <si>
    <t>1.2.4.2.01.01</t>
  </si>
  <si>
    <t>1.2.4.2.02.01</t>
  </si>
  <si>
    <t>1.2.4.2.03.01</t>
  </si>
  <si>
    <t>Equipo fotográfico y de video</t>
  </si>
  <si>
    <t>1.2.4.2.09.01</t>
  </si>
  <si>
    <t>Equipos recreativos</t>
  </si>
  <si>
    <t>1.2.4.2.09.02</t>
  </si>
  <si>
    <t xml:space="preserve">Intrumentos musicales </t>
  </si>
  <si>
    <t>1.2.4.2.09.03</t>
  </si>
  <si>
    <t>Muebles escolares</t>
  </si>
  <si>
    <t>1.2.4.3.01.01</t>
  </si>
  <si>
    <t>1.2.4.3.02.01</t>
  </si>
  <si>
    <t>1.2.4.4.01.01</t>
  </si>
  <si>
    <t>1.2.4.4.01.02</t>
  </si>
  <si>
    <t>1.2.4.4.01.03</t>
  </si>
  <si>
    <t>Vehiculos y equipo terrestres, destinados a servicios administrativos</t>
  </si>
  <si>
    <t>1.2.4.4.01.04</t>
  </si>
  <si>
    <t>Refacciones y accesorios mayores para vehiculos y equipo terrestre</t>
  </si>
  <si>
    <t>1.2.4.4.02.01</t>
  </si>
  <si>
    <t>Carrocerias y remolques para programas de seguridad pública</t>
  </si>
  <si>
    <t>1.2.4.4.02.02</t>
  </si>
  <si>
    <t>1.2.4.4.02.03</t>
  </si>
  <si>
    <t>Carrocerias y remolques para servicios admisnistrativos</t>
  </si>
  <si>
    <t>1.2.4.4.03.01</t>
  </si>
  <si>
    <t>Equipo aereo para programas de seguridad pública</t>
  </si>
  <si>
    <t>1.2.4.4.03.02</t>
  </si>
  <si>
    <t xml:space="preserve">Equipo aereo para programas, servicios y operación de progrmas </t>
  </si>
  <si>
    <t>1.2.4.4.03.03</t>
  </si>
  <si>
    <t xml:space="preserve">Equipo aereo para serviciso administrativos </t>
  </si>
  <si>
    <t>1.2.4.4.04.01</t>
  </si>
  <si>
    <t>1.2.4.4.05.01</t>
  </si>
  <si>
    <t>Maritimos, lacustres y fluviales para programas de seguridad pública</t>
  </si>
  <si>
    <t>1.2.4.4.05.02</t>
  </si>
  <si>
    <t>1.2.4.4.05.03</t>
  </si>
  <si>
    <t>Maritimos, lacustres y fluviales para servicios administrativos</t>
  </si>
  <si>
    <t>1.2.4.4.09.01</t>
  </si>
  <si>
    <t>1.2.4.5.01.01</t>
  </si>
  <si>
    <t>Equipo de seguridad publica</t>
  </si>
  <si>
    <t>1.2.4.6.01.01</t>
  </si>
  <si>
    <t>1.2.4.6.02.01</t>
  </si>
  <si>
    <t>1.2.4.6.02.02</t>
  </si>
  <si>
    <t>Maquinaria y equipo para suministro de agua potable</t>
  </si>
  <si>
    <t>1.2.4.6.03.01</t>
  </si>
  <si>
    <t>1.2.4.6.04.01</t>
  </si>
  <si>
    <t>1.2.4.6.05.01</t>
  </si>
  <si>
    <t>1.2.4.6.06.01</t>
  </si>
  <si>
    <t>1.2.4.6.07.01</t>
  </si>
  <si>
    <t>Maquinaria y equipo para talleres</t>
  </si>
  <si>
    <t>1.2.4.6.07.02</t>
  </si>
  <si>
    <t>1.2.4.6.07.03</t>
  </si>
  <si>
    <t>Refacciones mayores</t>
  </si>
  <si>
    <t xml:space="preserve">Equipos de medición </t>
  </si>
  <si>
    <t>Equipo de Señalamiento</t>
  </si>
  <si>
    <t>Equipo de ingenieria y dibujo</t>
  </si>
  <si>
    <t>Maquinas y aparatos cientificos</t>
  </si>
  <si>
    <t>Maquinaria y equipo de imprenta</t>
  </si>
  <si>
    <t>Otros bienes muebles</t>
  </si>
  <si>
    <t>5104060901</t>
  </si>
  <si>
    <t>5104060902</t>
  </si>
  <si>
    <t>5104060903</t>
  </si>
  <si>
    <t>5104060904</t>
  </si>
  <si>
    <t>5104060905</t>
  </si>
  <si>
    <t>5104060909</t>
  </si>
  <si>
    <t>1.2.4.6.09.01</t>
  </si>
  <si>
    <t>1.2.4.6.09.02</t>
  </si>
  <si>
    <t>1.2.4.6.09.03</t>
  </si>
  <si>
    <t>1.2.4.6.09.04</t>
  </si>
  <si>
    <t>1.2.4.6.09.05</t>
  </si>
  <si>
    <t>1.2.4.6.09.09</t>
  </si>
  <si>
    <t>1.2.4.7.01.01</t>
  </si>
  <si>
    <t>1.2.4.7.02.01</t>
  </si>
  <si>
    <t>5104070201</t>
  </si>
  <si>
    <t>510408011</t>
  </si>
  <si>
    <t>1.2.4.8.01.01</t>
  </si>
  <si>
    <t>51040803</t>
  </si>
  <si>
    <t>510408031</t>
  </si>
  <si>
    <t>1.2.4.8.03.01</t>
  </si>
  <si>
    <t>51040804</t>
  </si>
  <si>
    <t>Ovinos y Caprinos</t>
  </si>
  <si>
    <t>510408041</t>
  </si>
  <si>
    <t>1.2.4.8.04.01</t>
  </si>
  <si>
    <t>51040805</t>
  </si>
  <si>
    <t>Peces y Acuicultura</t>
  </si>
  <si>
    <t>510408051</t>
  </si>
  <si>
    <t>1.2.4.8.05.01</t>
  </si>
  <si>
    <t>51040806</t>
  </si>
  <si>
    <t>510408061</t>
  </si>
  <si>
    <t>1.2.4.8.06.01</t>
  </si>
  <si>
    <t>51040807</t>
  </si>
  <si>
    <t>Especies Menores y de Zoológico</t>
  </si>
  <si>
    <t>510408071</t>
  </si>
  <si>
    <t>1.2.4.8.07.01</t>
  </si>
  <si>
    <t>51040808</t>
  </si>
  <si>
    <t>Árboles y Plantas</t>
  </si>
  <si>
    <t>510408081</t>
  </si>
  <si>
    <t>1.2.4.8.08.01</t>
  </si>
  <si>
    <t>51040809</t>
  </si>
  <si>
    <t>Otros Activos Biológicos</t>
  </si>
  <si>
    <t>510408091</t>
  </si>
  <si>
    <t>1.2.4.8.09.01</t>
  </si>
  <si>
    <t>510408021</t>
  </si>
  <si>
    <t>1.2.4.8.02.01</t>
  </si>
  <si>
    <t>5105</t>
  </si>
  <si>
    <t>Activos Intangibles</t>
  </si>
  <si>
    <t>510501</t>
  </si>
  <si>
    <t>51050101</t>
  </si>
  <si>
    <t>5105010101</t>
  </si>
  <si>
    <t>1.2.5.1.01.01</t>
  </si>
  <si>
    <t>510502</t>
  </si>
  <si>
    <t>51050201</t>
  </si>
  <si>
    <t>5105020101</t>
  </si>
  <si>
    <t>1.2.5.2.01.01</t>
  </si>
  <si>
    <t>51050202</t>
  </si>
  <si>
    <t>5105020201</t>
  </si>
  <si>
    <t>1.2.5.2.02.01</t>
  </si>
  <si>
    <t>51050203</t>
  </si>
  <si>
    <t>5105020301</t>
  </si>
  <si>
    <t>1.2.5.2.03.01</t>
  </si>
  <si>
    <t>510503</t>
  </si>
  <si>
    <t>51050301</t>
  </si>
  <si>
    <t>Concesiones</t>
  </si>
  <si>
    <t>510503011</t>
  </si>
  <si>
    <t>1.2.5.3.01.01</t>
  </si>
  <si>
    <t>51050302</t>
  </si>
  <si>
    <t>510503021</t>
  </si>
  <si>
    <t>1.2.5.3.02.01</t>
  </si>
  <si>
    <t>510504</t>
  </si>
  <si>
    <t>51050401</t>
  </si>
  <si>
    <t>Licencias Informáticas e Intelectuales</t>
  </si>
  <si>
    <t>5105040101</t>
  </si>
  <si>
    <t>1.2.5.4.01.01</t>
  </si>
  <si>
    <t>51050402</t>
  </si>
  <si>
    <t>Licencias Industriales, Comerciales y Otras</t>
  </si>
  <si>
    <t>5105040201</t>
  </si>
  <si>
    <t>1.2.5.4.02.01</t>
  </si>
  <si>
    <t xml:space="preserve">Licencias Industriales, Comerciales y Otras </t>
  </si>
  <si>
    <t>510505</t>
  </si>
  <si>
    <t>51050501</t>
  </si>
  <si>
    <t>5105050101</t>
  </si>
  <si>
    <t>1.2.5.9.01.01</t>
  </si>
  <si>
    <t>Fondo para la Infraestructura Social Municipal y de las Demarcaciones Territoriales del Distrito Federal (FAISMUN)</t>
  </si>
  <si>
    <t>Vehículos y Equipo Terrestres, para la ejecución de Programas de Seguridad Pública</t>
  </si>
  <si>
    <t>Vehículos y Equipo Terrestres, destinados a Servicios Públicos y la Operación de Programas Públicos</t>
  </si>
  <si>
    <t>Carrocerías y remolques para programas, servicios y operación de programas públicos</t>
  </si>
  <si>
    <t>Marítimos, lacustres y fluviales para servicios y operación de programas públicos</t>
  </si>
  <si>
    <t>Accesorios de Contribuciones de Mejoras</t>
  </si>
  <si>
    <t>I01 - CLASIFICACIÓN POR RUBRO DE INGRESOS (CLASE)</t>
  </si>
  <si>
    <t>Impuestos no comprendidos en la Ley de Ingresos vigente causados en ejercicios fiscales anteriores pendientes de liquidación o pago</t>
  </si>
  <si>
    <t>Impuestos sobre la producción, el consumo y las transacciones</t>
  </si>
  <si>
    <t>Impuestos al comercio exterior</t>
  </si>
  <si>
    <t>Impuestos sobre nóminas y asimilables</t>
  </si>
  <si>
    <t>Impuestos ecológicos</t>
  </si>
  <si>
    <t>CRI</t>
  </si>
  <si>
    <t>Contribuciones de mejoras no comprendidas en la Ley de Ingresos vigente, causadas en ejercicios fiscales anteriores pendientes de liquidación o pago</t>
  </si>
  <si>
    <t>Derechos por limpieza de predios no edificados</t>
  </si>
  <si>
    <t>Derechos por los servicios de la Dirección de seguridad pública municipal</t>
  </si>
  <si>
    <t>Derechos no comprendidos en la Ley de Ingresos vigente, causados en ejercicios fiscales anteriores pendientes de liquidación o pago</t>
  </si>
  <si>
    <t>Bienes inmuebles, infraestructura y construcción en proceso</t>
  </si>
  <si>
    <t>Bienes muebles</t>
  </si>
  <si>
    <t>Activos intangibles</t>
  </si>
  <si>
    <t>Productos no comprendidos en la ley de ingresos vigente,  causados en ejercicios fiscales anteriores pendientes de liquidación o pago</t>
  </si>
  <si>
    <t xml:space="preserve">Aprovechamientos no comprendidos en de la ley de ingresos vigente causados en ejercicios fiscales anteriores pendientes de liquidación o pago </t>
  </si>
  <si>
    <t xml:space="preserve">Aprovechamientos de ejercicios fiscales anteriores  </t>
  </si>
  <si>
    <t xml:space="preserve">Aprovechamientos de ejercicios fiscales anteriores   </t>
  </si>
  <si>
    <t xml:space="preserve">Ingresos por venta de bienes y prestación de servicios de instituciones públicas de seguridad social </t>
  </si>
  <si>
    <t xml:space="preserve">Ingresos por venta de artículos </t>
  </si>
  <si>
    <t xml:space="preserve">Ingresos por venta de bienes no duraderos </t>
  </si>
  <si>
    <t xml:space="preserve">Ingresos por venta de bienes y prestación de servicios de empresas productivas del Estado </t>
  </si>
  <si>
    <t xml:space="preserve">Ingresos por venta de bienes y prestación de servicios de entidades paraestatales y fideicomisos no empresariales y no financieros </t>
  </si>
  <si>
    <t xml:space="preserve">Ingresos por venta de bienes y prestación de servicios de entidades paraestatales empresariales no financieras con participación estatal mayoritaria </t>
  </si>
  <si>
    <t>Ingresos por venta de bienes y prestación de servicios de entidades paraestatales empresariales financieras monetarias con participación estatal mayoritaria</t>
  </si>
  <si>
    <t>Ingresos por venta de bienes y prestación de servicios de entidades paraestatales empresariales financieras no monetarias con participación estatal mayoritaria</t>
  </si>
  <si>
    <t>Ingresos por venta de bienes y prestación de servicios de fideicomisos financieros públicos con participación estatal mayoritaria</t>
  </si>
  <si>
    <t>Ingresos por venta de bienes y prestación de servicios de los poderes Legislativo y Judicial, y de los Órganos Autónomos</t>
  </si>
  <si>
    <t>Intereses ganados de valores, créditos, bonos y otros</t>
  </si>
  <si>
    <t>Otros ingresos y beneficios varios</t>
  </si>
  <si>
    <t>Multas federales administrativas no fiscales</t>
  </si>
  <si>
    <t>Incentivos derivados de la colaboración fiscal</t>
  </si>
  <si>
    <t>Fondos distintos de aportaciones</t>
  </si>
  <si>
    <t>I02 - CLASIFICACIÓN POR RUBROS DE INGRESOS (TIPO)</t>
  </si>
  <si>
    <t>I04 - CLASIFICACIÓN POR FUENTES DE FINANCIAMIENTO (INGRESOS)</t>
  </si>
  <si>
    <t>Formatos de Ingresos</t>
  </si>
  <si>
    <t>Forma de Presentación</t>
  </si>
  <si>
    <t>Físico y Digital (PDF y Excel)</t>
  </si>
  <si>
    <t>OPD'S</t>
  </si>
  <si>
    <t>Si</t>
  </si>
  <si>
    <t>Clasificador por Rubros de Ingresos (Tipo)</t>
  </si>
  <si>
    <t>Calendario de Ingresos Base Mensual</t>
  </si>
  <si>
    <t>Clasificacíon por Rubro de Ingresos (Clase)</t>
  </si>
  <si>
    <t>Clasificación por Fuentes de Financiamiento (Ingreso)</t>
  </si>
  <si>
    <t>Proyecciones de ingresos-LDF</t>
  </si>
  <si>
    <t>Resultados de ingresos-LDF</t>
  </si>
  <si>
    <t>I06*</t>
  </si>
  <si>
    <t>I07*</t>
  </si>
  <si>
    <t>1. Municipios con más de 200,000 habitantes</t>
  </si>
  <si>
    <t>Departamento de Capacitación, Asesoría, Revisión y Supervisión a Municipios</t>
  </si>
  <si>
    <t>De los formatos I06 e I07 solo presentaran uno, el que aplique al municipio dependiendo de la población que tenga</t>
  </si>
  <si>
    <t>CONTENIDO PARA EL PROYECTO DE LEY DE INGRESOS 2026</t>
  </si>
  <si>
    <t>Consideraciones para el llenado de los Formatos del Proyecto de Ley de Ingresos 2026</t>
  </si>
  <si>
    <t>PROYECTO DE LEY DE INGRESOS PARA EL EJERCICIO FISCAL 2026</t>
  </si>
  <si>
    <t>I05 - CONCENTRADO ESTADÍSTICO DE INGRESOS  ARMONIZADO 2024-2025</t>
  </si>
  <si>
    <t>2026
(del Proyecto de Ley)</t>
  </si>
  <si>
    <t>Proyecto para la Ley de Ingresos 2026</t>
  </si>
  <si>
    <r>
      <t xml:space="preserve">Iniciar el llenado de los formatos por el </t>
    </r>
    <r>
      <rPr>
        <b/>
        <sz val="10"/>
        <color theme="1"/>
        <rFont val="Calibri"/>
        <family val="2"/>
        <scheme val="minor"/>
      </rPr>
      <t>I05</t>
    </r>
    <r>
      <rPr>
        <sz val="10"/>
        <color theme="1"/>
        <rFont val="Calibri"/>
        <family val="2"/>
        <scheme val="minor"/>
      </rPr>
      <t xml:space="preserve"> Concentrado Estadistico de Ingresos Armonizado 2024-2025 e </t>
    </r>
    <r>
      <rPr>
        <b/>
        <sz val="10"/>
        <color theme="1"/>
        <rFont val="Calibri"/>
        <family val="2"/>
        <scheme val="minor"/>
      </rPr>
      <t>I03</t>
    </r>
    <r>
      <rPr>
        <sz val="10"/>
        <color theme="1"/>
        <rFont val="Calibri"/>
        <family val="2"/>
        <scheme val="minor"/>
      </rPr>
      <t xml:space="preserve"> Calendario de Ingresos de Ingresos Base Mensual,  ya que de estos se obtendran los datos para el resto de los formatos.</t>
    </r>
  </si>
  <si>
    <r>
      <t xml:space="preserve">En la entrega de su proyecto de Ley de Ingresos se deberán presentar en la totalidad lo siguiente:
</t>
    </r>
    <r>
      <rPr>
        <b/>
        <sz val="10"/>
        <color theme="1"/>
        <rFont val="Calibri"/>
        <family val="2"/>
        <scheme val="minor"/>
      </rPr>
      <t>1.</t>
    </r>
    <r>
      <rPr>
        <sz val="10"/>
        <color theme="1"/>
        <rFont val="Calibri"/>
        <family val="2"/>
        <scheme val="minor"/>
      </rPr>
      <t xml:space="preserve"> Oficio de remisión firmado por el Alcalde y dirigido a:
Dip. Naomí Edith Gómez Santos
</t>
    </r>
    <r>
      <rPr>
        <b/>
        <sz val="10"/>
        <color theme="1"/>
        <rFont val="Calibri"/>
        <family val="2"/>
        <scheme val="minor"/>
      </rPr>
      <t xml:space="preserve">Presidenta de la Mesa Directiva de la LXVII Legislatura del Congreso del Estado de Veracruz
</t>
    </r>
    <r>
      <rPr>
        <sz val="10"/>
        <color theme="1"/>
        <rFont val="Calibri"/>
        <family val="2"/>
        <scheme val="minor"/>
      </rPr>
      <t xml:space="preserve">y con atención a:
L.C. Alma Leticia Patiño Gabriel
</t>
    </r>
    <r>
      <rPr>
        <b/>
        <sz val="10"/>
        <color theme="1"/>
        <rFont val="Calibri"/>
        <family val="2"/>
        <scheme val="minor"/>
      </rPr>
      <t xml:space="preserve">Secretaria de Fiscalización
2. </t>
    </r>
    <r>
      <rPr>
        <sz val="10"/>
        <color theme="1"/>
        <rFont val="Calibri"/>
        <family val="2"/>
        <scheme val="minor"/>
      </rPr>
      <t xml:space="preserve">En el oficio se deberá indicar:
* Numero de oficio
* Fecha del oficio 
* Documentos a entregar: 1.Proyecto de Ley de Ingresos, 2.Presupuesto de Egresos y 3.Plantilla de Personal.                                 * Acta de Cabildo original (por lo menos un juego original completo) y/o certificada por el Secretario del Ayuntamiento,  donde se aprueba: "el Proyecto de Ley de Ingresos, Presupuesto de Egresos y Plantilla de Personal, todos del ejercicio 2026, y su envío  al Congreso del Estado", los documentos deben estar firmados por todos los ediles; 
</t>
    </r>
    <r>
      <rPr>
        <b/>
        <sz val="10"/>
        <color theme="1"/>
        <rFont val="Calibri"/>
        <family val="2"/>
        <scheme val="minor"/>
      </rPr>
      <t>3.</t>
    </r>
    <r>
      <rPr>
        <sz val="10"/>
        <color theme="1"/>
        <rFont val="Calibri"/>
        <family val="2"/>
        <scheme val="minor"/>
      </rPr>
      <t xml:space="preserve"> Tres juegos, de los cuales, </t>
    </r>
    <r>
      <rPr>
        <b/>
        <sz val="10"/>
        <color theme="1"/>
        <rFont val="Calibri"/>
        <family val="2"/>
        <scheme val="minor"/>
      </rPr>
      <t>por lo menos uno deberá ser origina</t>
    </r>
    <r>
      <rPr>
        <sz val="10"/>
        <color theme="1"/>
        <rFont val="Calibri"/>
        <family val="2"/>
        <scheme val="minor"/>
      </rPr>
      <t xml:space="preserve">l y dos certificados, todos deben ser foliados (todas las páginas incluyendo en blanco y separadores, el oficio, el acta y todos los formatos), ordenados de la siguiente manera: Proyecto de Ley de Ingresos, Presupuesto de Egresos y la Plantilla de Personal.
</t>
    </r>
    <r>
      <rPr>
        <b/>
        <sz val="10"/>
        <color theme="1"/>
        <rFont val="Calibri"/>
        <family val="2"/>
        <scheme val="minor"/>
      </rPr>
      <t>4.</t>
    </r>
    <r>
      <rPr>
        <sz val="10"/>
        <color theme="1"/>
        <rFont val="Calibri"/>
        <family val="2"/>
        <scheme val="minor"/>
      </rPr>
      <t xml:space="preserve"> Una unidad USB de almacenamiento, que contenga el Proyecto de Ley de Ingresos, Presupuesto de Egresos y Plantilla de Personal escaneados del original remitido en archivo PDF,  asi como el Excel de los mismos . </t>
    </r>
  </si>
  <si>
    <t>En caso de que, en el Proyecto de Ley de Ingresos, falten formatos, se solicitarán vía oficial para entregarse en un plazo máximo de 3 días hábiles, ya que es necesario contar con el total de documentos para elaborar los dictámenes correspondientes a dichas leyes.</t>
  </si>
  <si>
    <t>Las cifras se deberán llenar en pesos incluyendo centavos.</t>
  </si>
  <si>
    <t>No eliminar formulas ni autoreferencia, si detecta un error en fórmula, deberá reportarlo para su atención.</t>
  </si>
  <si>
    <t>La impresión se deberá de realizar al máximo nivel de desagregación y verifique que presenten completo el reporte (no cortado)</t>
  </si>
  <si>
    <t>Por último se les recuerda que el correcto llenado y la verificación de las cifras es responsabilidad de los servidores públicos municipales encargados de integrar los documentos.</t>
  </si>
  <si>
    <t>NO HABRÁ CALENDARIO DE ENTREGA. Es importante sseñalar que el Calendario de entrega fue implementado  como una estrategía para evitar los aglomeramientos ya que había una situación de PANDEMIA.   También es necesario comentarles que la recepción será durante la segunda quincena de septiembre, en días y horas HÁBILES, esto es de lunes a viernes de  9:00 a 15:00 y de 16:00 a 18:00 hrs., sin excepciones, en el Departamento de Capacitación, Asesoría, Revisión y Supervisión a Municipios, por lo que se les sugiere organizar sus tiempos para una oportuna remisión de los documentos.</t>
  </si>
  <si>
    <t>Concentrado Estadístico de Ingresos 2024-2025</t>
  </si>
  <si>
    <t>TOTAL
SEP-DIC 24</t>
  </si>
  <si>
    <t>TOTAL
SEP24-AGO25</t>
  </si>
  <si>
    <t>TOTAL
ENE-AGOS 25</t>
  </si>
  <si>
    <t>MUNICIPIO DE SALTABARRANCA, DEL ESTADO DE VERACRUZ DE IGNACIO DE LA LLAVE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</si>
</sst>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Red]\-&quot;$&quot;#,##0.00"/>
  </numFmts>
  <fonts count="85" x14ac:knownFonts="1">
    <font>
      <sz val="11"/>
      <color theme="1"/>
      <name val="Calibri"/>
      <family val="2"/>
      <scheme val="minor"/>
    </font>
    <font>
      <u/>
      <sz val="11"/>
      <color theme="10"/>
      <name val="Calibri"/>
      <family val="2"/>
      <scheme val="minor"/>
    </font>
    <font>
      <b/>
      <sz val="10"/>
      <color rgb="FF000000"/>
      <name val="Arial"/>
      <family val="2"/>
    </font>
    <font>
      <sz val="10"/>
      <color rgb="FF000000"/>
      <name val="Arial"/>
      <family val="2"/>
    </font>
    <font>
      <sz val="10"/>
      <color rgb="FFF2F2F2"/>
      <name val="Arial"/>
      <family val="2"/>
    </font>
    <font>
      <sz val="10"/>
      <color theme="1"/>
      <name val="Arial"/>
      <family val="2"/>
    </font>
    <font>
      <b/>
      <vertAlign val="superscript"/>
      <sz val="10"/>
      <color rgb="FF000000"/>
      <name val="Arial"/>
      <family val="2"/>
    </font>
    <font>
      <sz val="10"/>
      <name val="Calibri"/>
      <family val="2"/>
    </font>
    <font>
      <b/>
      <sz val="11"/>
      <name val="Calibri"/>
      <family val="2"/>
    </font>
    <font>
      <b/>
      <sz val="10"/>
      <name val="Calibri"/>
      <family val="2"/>
    </font>
    <font>
      <b/>
      <sz val="9"/>
      <name val="Calibri"/>
      <family val="2"/>
    </font>
    <font>
      <b/>
      <sz val="8"/>
      <name val="Calibri"/>
      <family val="2"/>
    </font>
    <font>
      <i/>
      <sz val="10"/>
      <name val="Calibri"/>
      <family val="2"/>
    </font>
    <font>
      <b/>
      <sz val="14"/>
      <name val="Calibri"/>
      <family val="2"/>
    </font>
    <font>
      <sz val="8"/>
      <name val="Calibri"/>
      <family val="2"/>
    </font>
    <font>
      <sz val="11"/>
      <name val="Calibri"/>
      <family val="2"/>
    </font>
    <font>
      <b/>
      <sz val="11"/>
      <name val="Arial"/>
      <family val="2"/>
    </font>
    <font>
      <b/>
      <sz val="9"/>
      <name val="Arial"/>
      <family val="2"/>
    </font>
    <font>
      <sz val="10"/>
      <color indexed="8"/>
      <name val="Calibri"/>
      <family val="2"/>
    </font>
    <font>
      <b/>
      <sz val="14"/>
      <name val="Arial"/>
      <family val="2"/>
    </font>
    <font>
      <b/>
      <i/>
      <sz val="12"/>
      <name val="Calibri"/>
      <family val="2"/>
    </font>
    <font>
      <b/>
      <sz val="10"/>
      <color indexed="10"/>
      <name val="Calibri"/>
      <family val="2"/>
    </font>
    <font>
      <b/>
      <sz val="8"/>
      <color indexed="8"/>
      <name val="Calibri"/>
      <family val="2"/>
    </font>
    <font>
      <sz val="8"/>
      <name val="Arial"/>
      <family val="2"/>
    </font>
    <font>
      <b/>
      <sz val="10"/>
      <color indexed="8"/>
      <name val="Calibri"/>
      <family val="2"/>
    </font>
    <font>
      <b/>
      <sz val="11"/>
      <color indexed="8"/>
      <name val="Calibri"/>
      <family val="2"/>
    </font>
    <font>
      <sz val="11"/>
      <color theme="1"/>
      <name val="Arial"/>
      <family val="2"/>
    </font>
    <font>
      <b/>
      <sz val="10"/>
      <name val="Arial"/>
      <family val="2"/>
    </font>
    <font>
      <sz val="10"/>
      <name val="Arial"/>
      <family val="2"/>
    </font>
    <font>
      <sz val="11"/>
      <name val="Arial"/>
      <family val="2"/>
    </font>
    <font>
      <b/>
      <sz val="11"/>
      <color rgb="FF000000"/>
      <name val="Arial"/>
      <family val="2"/>
    </font>
    <font>
      <sz val="11"/>
      <color rgb="FF000000"/>
      <name val="Arial"/>
      <family val="2"/>
    </font>
    <font>
      <b/>
      <sz val="12"/>
      <name val="Arial"/>
      <family val="2"/>
    </font>
    <font>
      <sz val="10"/>
      <color rgb="FFC00000"/>
      <name val="Calibri"/>
      <family val="2"/>
    </font>
    <font>
      <b/>
      <sz val="14"/>
      <color theme="1"/>
      <name val="Arial"/>
      <family val="2"/>
    </font>
    <font>
      <sz val="10"/>
      <name val="Arial"/>
      <family val="2"/>
    </font>
    <font>
      <sz val="11"/>
      <color indexed="9"/>
      <name val="Calibri"/>
      <family val="2"/>
    </font>
    <font>
      <b/>
      <sz val="11"/>
      <color theme="1"/>
      <name val="Arial"/>
      <family val="2"/>
    </font>
    <font>
      <b/>
      <sz val="11"/>
      <color theme="1"/>
      <name val="Calibri"/>
      <family val="2"/>
      <scheme val="minor"/>
    </font>
    <font>
      <sz val="11"/>
      <color theme="1"/>
      <name val="Arial"/>
      <family val="2"/>
    </font>
    <font>
      <b/>
      <sz val="11"/>
      <name val="Arial"/>
      <family val="2"/>
    </font>
    <font>
      <sz val="10"/>
      <name val="Calibri"/>
      <family val="2"/>
    </font>
    <font>
      <sz val="11"/>
      <name val="Arial"/>
      <family val="2"/>
    </font>
    <font>
      <b/>
      <sz val="11"/>
      <name val="Calibri"/>
      <family val="2"/>
    </font>
    <font>
      <b/>
      <sz val="10"/>
      <name val="Calibri"/>
      <family val="2"/>
    </font>
    <font>
      <b/>
      <sz val="10"/>
      <color indexed="8"/>
      <name val="Calibri"/>
      <family val="2"/>
    </font>
    <font>
      <sz val="10"/>
      <color indexed="8"/>
      <name val="Calibri"/>
      <family val="2"/>
    </font>
    <font>
      <sz val="8"/>
      <name val="Calibri"/>
      <family val="2"/>
    </font>
    <font>
      <b/>
      <sz val="8"/>
      <name val="Calibri"/>
      <family val="2"/>
    </font>
    <font>
      <b/>
      <sz val="9"/>
      <name val="Calibri"/>
      <family val="2"/>
    </font>
    <font>
      <i/>
      <sz val="10"/>
      <name val="Calibri"/>
      <family val="2"/>
    </font>
    <font>
      <sz val="9"/>
      <color theme="1"/>
      <name val="Segoe UI"/>
      <family val="2"/>
    </font>
    <font>
      <b/>
      <sz val="10"/>
      <color rgb="FF000000"/>
      <name val="Arial"/>
      <family val="2"/>
    </font>
    <font>
      <sz val="10"/>
      <color rgb="FF000000"/>
      <name val="Arial"/>
      <family val="2"/>
    </font>
    <font>
      <b/>
      <sz val="14"/>
      <name val="Calibri"/>
      <family val="2"/>
    </font>
    <font>
      <sz val="10"/>
      <color rgb="FFF2F2F2"/>
      <name val="Arial"/>
      <family val="2"/>
    </font>
    <font>
      <sz val="9"/>
      <color indexed="81"/>
      <name val="Tahoma"/>
      <family val="2"/>
    </font>
    <font>
      <b/>
      <sz val="9"/>
      <color indexed="81"/>
      <name val="Tahoma"/>
      <family val="2"/>
    </font>
    <font>
      <sz val="10"/>
      <name val="Calibri"/>
      <family val="2"/>
    </font>
    <font>
      <b/>
      <sz val="12"/>
      <name val="Calibri"/>
      <family val="2"/>
    </font>
    <font>
      <sz val="12"/>
      <name val="Calibri"/>
      <family val="2"/>
    </font>
    <font>
      <b/>
      <sz val="12"/>
      <color indexed="8"/>
      <name val="Calibri"/>
      <family val="2"/>
    </font>
    <font>
      <b/>
      <sz val="12"/>
      <color theme="1"/>
      <name val="Calibri"/>
      <family val="2"/>
      <scheme val="minor"/>
    </font>
    <font>
      <b/>
      <sz val="10"/>
      <color theme="1"/>
      <name val="Calibri"/>
      <family val="2"/>
      <scheme val="minor"/>
    </font>
    <font>
      <sz val="10"/>
      <color theme="1"/>
      <name val="Calibri"/>
      <family val="2"/>
      <scheme val="minor"/>
    </font>
    <font>
      <b/>
      <sz val="9"/>
      <color indexed="8"/>
      <name val="Calibri"/>
      <family val="2"/>
    </font>
    <font>
      <b/>
      <sz val="9"/>
      <color theme="1"/>
      <name val="Calibri"/>
      <family val="2"/>
      <scheme val="minor"/>
    </font>
    <font>
      <b/>
      <sz val="12"/>
      <color rgb="FF000000"/>
      <name val="Arial"/>
      <family val="2"/>
    </font>
    <font>
      <sz val="11"/>
      <color theme="0"/>
      <name val="Arial"/>
      <family val="2"/>
    </font>
    <font>
      <sz val="10"/>
      <color theme="0"/>
      <name val="Arial"/>
      <family val="2"/>
    </font>
    <font>
      <sz val="11"/>
      <color theme="0"/>
      <name val="Calibri"/>
      <family val="2"/>
      <scheme val="minor"/>
    </font>
    <font>
      <sz val="8"/>
      <color theme="0"/>
      <name val="Arial"/>
      <family val="2"/>
    </font>
    <font>
      <b/>
      <sz val="12"/>
      <color theme="1"/>
      <name val="Arial"/>
      <family val="2"/>
    </font>
    <font>
      <u/>
      <sz val="12"/>
      <color theme="10"/>
      <name val="Arial"/>
      <family val="2"/>
    </font>
    <font>
      <sz val="12"/>
      <color theme="1"/>
      <name val="Arial"/>
      <family val="2"/>
    </font>
    <font>
      <sz val="12"/>
      <color theme="1"/>
      <name val="Calibri"/>
      <family val="2"/>
      <scheme val="minor"/>
    </font>
    <font>
      <b/>
      <sz val="12"/>
      <color rgb="FF00B050"/>
      <name val="Arial"/>
      <family val="2"/>
    </font>
    <font>
      <b/>
      <sz val="12"/>
      <color rgb="FFFF0000"/>
      <name val="Arial"/>
      <family val="2"/>
    </font>
    <font>
      <u/>
      <sz val="12"/>
      <color theme="10"/>
      <name val="Calibri"/>
      <family val="2"/>
      <scheme val="minor"/>
    </font>
    <font>
      <b/>
      <sz val="13"/>
      <color theme="1"/>
      <name val="Arial"/>
      <family val="2"/>
    </font>
    <font>
      <sz val="8"/>
      <color indexed="8"/>
      <name val="Calibri"/>
      <family val="2"/>
    </font>
    <font>
      <sz val="9"/>
      <name val="Calibri"/>
      <family val="2"/>
    </font>
    <font>
      <sz val="9"/>
      <color rgb="FF000000"/>
      <name val="Arial"/>
      <family val="2"/>
    </font>
    <font>
      <sz val="9"/>
      <color rgb="FFC00000"/>
      <name val="Calibri"/>
      <family val="2"/>
    </font>
    <font>
      <sz val="9"/>
      <color rgb="FFFF0000"/>
      <name val="Calibri"/>
      <family val="2"/>
    </font>
  </fonts>
  <fills count="17">
    <fill>
      <patternFill patternType="none"/>
    </fill>
    <fill>
      <patternFill patternType="gray125"/>
    </fill>
    <fill>
      <patternFill patternType="solid">
        <fgColor theme="5" tint="0.59999389629810485"/>
        <bgColor indexed="64"/>
      </patternFill>
    </fill>
    <fill>
      <patternFill patternType="solid">
        <fgColor rgb="FFD9D9D9"/>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6" tint="0.39997558519241921"/>
        <bgColor indexed="64"/>
      </patternFill>
    </fill>
    <fill>
      <patternFill patternType="solid">
        <fgColor theme="0" tint="-0.249977111117893"/>
        <bgColor indexed="64"/>
      </patternFill>
    </fill>
    <fill>
      <patternFill patternType="solid">
        <fgColor indexed="11"/>
        <bgColor indexed="64"/>
      </patternFill>
    </fill>
    <fill>
      <patternFill patternType="solid">
        <fgColor theme="7" tint="0.39997558519241921"/>
        <bgColor indexed="64"/>
      </patternFill>
    </fill>
    <fill>
      <patternFill patternType="solid">
        <fgColor indexed="57"/>
      </patternFill>
    </fill>
    <fill>
      <patternFill patternType="solid">
        <fgColor theme="0"/>
        <bgColor indexed="64"/>
      </patternFill>
    </fill>
    <fill>
      <patternFill patternType="solid">
        <fgColor rgb="FF00FF0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4" tint="0.59999389629810485"/>
        <bgColor indexed="64"/>
      </patternFill>
    </fill>
  </fills>
  <borders count="23">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
      <left/>
      <right/>
      <top style="thin">
        <color rgb="FFD3D3D3"/>
      </top>
      <bottom style="thin">
        <color rgb="FFD3D3D3"/>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s>
  <cellStyleXfs count="4">
    <xf numFmtId="0" fontId="0" fillId="0" borderId="0"/>
    <xf numFmtId="0" fontId="1" fillId="0" borderId="0" applyNumberFormat="0" applyFill="0" applyBorder="0" applyAlignment="0" applyProtection="0"/>
    <xf numFmtId="0" fontId="35" fillId="0" borderId="0"/>
    <xf numFmtId="0" fontId="36" fillId="11" borderId="0" applyNumberFormat="0" applyBorder="0" applyAlignment="0" applyProtection="0"/>
  </cellStyleXfs>
  <cellXfs count="451">
    <xf numFmtId="0" fontId="0" fillId="0" borderId="0" xfId="0"/>
    <xf numFmtId="0" fontId="7" fillId="0" borderId="0" xfId="0" applyFont="1"/>
    <xf numFmtId="0" fontId="7" fillId="0" borderId="0" xfId="0" applyFont="1" applyAlignment="1">
      <alignment vertical="center"/>
    </xf>
    <xf numFmtId="0" fontId="9" fillId="7" borderId="0" xfId="0" applyFont="1" applyFill="1" applyAlignment="1">
      <alignment vertical="center"/>
    </xf>
    <xf numFmtId="0" fontId="12" fillId="0" borderId="0" xfId="0" applyFont="1"/>
    <xf numFmtId="0" fontId="9" fillId="7" borderId="0" xfId="0" applyFont="1" applyFill="1" applyAlignment="1">
      <alignment vertical="center" wrapText="1"/>
    </xf>
    <xf numFmtId="49" fontId="9" fillId="0" borderId="0" xfId="0" applyNumberFormat="1" applyFont="1"/>
    <xf numFmtId="49" fontId="9" fillId="0" borderId="0" xfId="0" applyNumberFormat="1" applyFont="1" applyAlignment="1">
      <alignment horizontal="right"/>
    </xf>
    <xf numFmtId="49" fontId="14" fillId="0" borderId="0" xfId="0" applyNumberFormat="1" applyFont="1" applyAlignment="1">
      <alignment horizontal="right"/>
    </xf>
    <xf numFmtId="49" fontId="11" fillId="0" borderId="0" xfId="0" applyNumberFormat="1" applyFont="1" applyAlignment="1">
      <alignment horizontal="right"/>
    </xf>
    <xf numFmtId="0" fontId="15" fillId="0" borderId="0" xfId="0" applyFont="1"/>
    <xf numFmtId="49" fontId="10" fillId="0" borderId="0" xfId="0" applyNumberFormat="1" applyFont="1"/>
    <xf numFmtId="0" fontId="0" fillId="0" borderId="0" xfId="0" applyAlignment="1">
      <alignment horizontal="left"/>
    </xf>
    <xf numFmtId="0" fontId="18" fillId="0" borderId="0" xfId="0" applyFont="1"/>
    <xf numFmtId="0" fontId="23" fillId="0" borderId="0" xfId="0" applyFont="1"/>
    <xf numFmtId="0" fontId="7" fillId="0" borderId="2" xfId="0" applyFont="1" applyBorder="1" applyAlignment="1">
      <alignment horizontal="left" vertical="center"/>
    </xf>
    <xf numFmtId="0" fontId="7" fillId="0" borderId="2" xfId="0" applyFont="1" applyBorder="1" applyAlignment="1">
      <alignment vertical="center"/>
    </xf>
    <xf numFmtId="0" fontId="7" fillId="0" borderId="2" xfId="0" applyFont="1" applyBorder="1" applyAlignment="1">
      <alignment horizontal="left" vertical="center" wrapText="1" indent="1"/>
    </xf>
    <xf numFmtId="0" fontId="26" fillId="0" borderId="0" xfId="0" applyFont="1"/>
    <xf numFmtId="0" fontId="28" fillId="0" borderId="0" xfId="0" applyFont="1"/>
    <xf numFmtId="0" fontId="29" fillId="0" borderId="0" xfId="0" applyFont="1"/>
    <xf numFmtId="0" fontId="16" fillId="0" borderId="0" xfId="0" applyFont="1"/>
    <xf numFmtId="0" fontId="9" fillId="0" borderId="0" xfId="0" applyFont="1"/>
    <xf numFmtId="0" fontId="33" fillId="0" borderId="0" xfId="0" applyFont="1"/>
    <xf numFmtId="4" fontId="25" fillId="9" borderId="3" xfId="0" applyNumberFormat="1" applyFont="1" applyFill="1" applyBorder="1"/>
    <xf numFmtId="0" fontId="26" fillId="0" borderId="0" xfId="0" applyFont="1" applyAlignment="1">
      <alignment horizontal="center" vertical="center"/>
    </xf>
    <xf numFmtId="0" fontId="7" fillId="0" borderId="0" xfId="0" applyFont="1" applyAlignment="1">
      <alignment horizontal="center" vertical="center"/>
    </xf>
    <xf numFmtId="0" fontId="9" fillId="7" borderId="0" xfId="0" applyFont="1" applyFill="1" applyAlignment="1">
      <alignment horizontal="center" vertical="center"/>
    </xf>
    <xf numFmtId="0" fontId="39" fillId="0" borderId="0" xfId="0" applyFont="1"/>
    <xf numFmtId="0" fontId="41" fillId="0" borderId="0" xfId="0" applyFont="1"/>
    <xf numFmtId="0" fontId="42" fillId="0" borderId="0" xfId="0" applyFont="1"/>
    <xf numFmtId="0" fontId="41" fillId="0" borderId="2" xfId="0" applyFont="1" applyBorder="1" applyAlignment="1">
      <alignment horizontal="left" vertical="center" wrapText="1" indent="1"/>
    </xf>
    <xf numFmtId="0" fontId="41" fillId="0" borderId="2" xfId="0" applyFont="1" applyBorder="1" applyAlignment="1">
      <alignment vertical="center"/>
    </xf>
    <xf numFmtId="0" fontId="41" fillId="0" borderId="2" xfId="0" applyFont="1" applyBorder="1" applyAlignment="1">
      <alignment horizontal="left" vertical="center"/>
    </xf>
    <xf numFmtId="0" fontId="41" fillId="0" borderId="2" xfId="0" applyFont="1" applyBorder="1" applyAlignment="1">
      <alignment vertical="center" wrapText="1"/>
    </xf>
    <xf numFmtId="0" fontId="41" fillId="0" borderId="2" xfId="0" applyFont="1" applyBorder="1"/>
    <xf numFmtId="0" fontId="45" fillId="5" borderId="2" xfId="0" applyFont="1" applyFill="1" applyBorder="1" applyAlignment="1">
      <alignment horizontal="left" vertical="center" wrapText="1"/>
    </xf>
    <xf numFmtId="0" fontId="45" fillId="5" borderId="2" xfId="0" applyFont="1" applyFill="1" applyBorder="1" applyAlignment="1">
      <alignment horizontal="justify" vertical="center" wrapText="1"/>
    </xf>
    <xf numFmtId="0" fontId="41" fillId="0" borderId="2" xfId="0" applyFont="1" applyBorder="1" applyAlignment="1">
      <alignment horizontal="left" vertical="center" wrapText="1"/>
    </xf>
    <xf numFmtId="49" fontId="44" fillId="0" borderId="0" xfId="0" applyNumberFormat="1" applyFont="1" applyAlignment="1">
      <alignment horizontal="right"/>
    </xf>
    <xf numFmtId="0" fontId="24" fillId="0" borderId="0" xfId="0" applyFont="1" applyAlignment="1">
      <alignment horizontal="center" vertical="center"/>
    </xf>
    <xf numFmtId="0" fontId="50" fillId="0" borderId="0" xfId="0" applyFont="1"/>
    <xf numFmtId="0" fontId="44" fillId="0" borderId="0" xfId="0" applyFont="1"/>
    <xf numFmtId="49" fontId="41" fillId="0" borderId="2" xfId="0" applyNumberFormat="1" applyFont="1" applyBorder="1" applyAlignment="1">
      <alignment horizontal="left"/>
    </xf>
    <xf numFmtId="0" fontId="38" fillId="0" borderId="0" xfId="0" applyFont="1"/>
    <xf numFmtId="0" fontId="0" fillId="0" borderId="0" xfId="0" applyAlignment="1">
      <alignment horizontal="justify"/>
    </xf>
    <xf numFmtId="0" fontId="40" fillId="0" borderId="0" xfId="0" applyFont="1"/>
    <xf numFmtId="0" fontId="9" fillId="5" borderId="2" xfId="0" applyFont="1" applyFill="1" applyBorder="1" applyAlignment="1">
      <alignment horizontal="justify" vertical="center" wrapText="1"/>
    </xf>
    <xf numFmtId="0" fontId="0" fillId="0" borderId="0" xfId="0" applyAlignment="1">
      <alignment horizontal="center"/>
    </xf>
    <xf numFmtId="4" fontId="7" fillId="0" borderId="2" xfId="0" applyNumberFormat="1" applyFont="1" applyBorder="1" applyAlignment="1">
      <alignment vertical="center"/>
    </xf>
    <xf numFmtId="0" fontId="7" fillId="0" borderId="2" xfId="0" applyFont="1" applyBorder="1" applyAlignment="1">
      <alignment horizontal="left" vertical="center" wrapText="1"/>
    </xf>
    <xf numFmtId="4" fontId="25" fillId="9" borderId="4" xfId="0" applyNumberFormat="1" applyFont="1" applyFill="1" applyBorder="1"/>
    <xf numFmtId="4" fontId="25" fillId="0" borderId="0" xfId="0" applyNumberFormat="1" applyFont="1"/>
    <xf numFmtId="4" fontId="25" fillId="12" borderId="3" xfId="0" applyNumberFormat="1" applyFont="1" applyFill="1" applyBorder="1"/>
    <xf numFmtId="4" fontId="25" fillId="12" borderId="0" xfId="0" applyNumberFormat="1" applyFont="1" applyFill="1"/>
    <xf numFmtId="0" fontId="0" fillId="12" borderId="0" xfId="0" applyFill="1"/>
    <xf numFmtId="0" fontId="7" fillId="12" borderId="0" xfId="0" applyFont="1" applyFill="1" applyAlignment="1">
      <alignment horizontal="left"/>
    </xf>
    <xf numFmtId="0" fontId="7" fillId="12" borderId="0" xfId="0" applyFont="1" applyFill="1"/>
    <xf numFmtId="0" fontId="24" fillId="12" borderId="0" xfId="0" applyFont="1" applyFill="1" applyAlignment="1">
      <alignment horizontal="right" indent="1"/>
    </xf>
    <xf numFmtId="4" fontId="7" fillId="12" borderId="0" xfId="0" applyNumberFormat="1" applyFont="1" applyFill="1"/>
    <xf numFmtId="0" fontId="39" fillId="12" borderId="0" xfId="0" applyFont="1" applyFill="1"/>
    <xf numFmtId="0" fontId="41" fillId="12" borderId="0" xfId="0" applyFont="1" applyFill="1" applyAlignment="1">
      <alignment vertical="center"/>
    </xf>
    <xf numFmtId="4" fontId="41" fillId="12" borderId="0" xfId="0" applyNumberFormat="1" applyFont="1" applyFill="1"/>
    <xf numFmtId="0" fontId="41" fillId="12" borderId="0" xfId="0" applyFont="1" applyFill="1"/>
    <xf numFmtId="49" fontId="44" fillId="12" borderId="0" xfId="0" applyNumberFormat="1" applyFont="1" applyFill="1"/>
    <xf numFmtId="49" fontId="44" fillId="12" borderId="0" xfId="0" applyNumberFormat="1" applyFont="1" applyFill="1" applyAlignment="1">
      <alignment horizontal="right"/>
    </xf>
    <xf numFmtId="49" fontId="44" fillId="12" borderId="0" xfId="0" applyNumberFormat="1" applyFont="1" applyFill="1" applyAlignment="1">
      <alignment vertical="center"/>
    </xf>
    <xf numFmtId="49" fontId="47" fillId="12" borderId="0" xfId="0" applyNumberFormat="1" applyFont="1" applyFill="1" applyAlignment="1">
      <alignment horizontal="right"/>
    </xf>
    <xf numFmtId="0" fontId="0" fillId="12" borderId="0" xfId="0" applyFill="1" applyAlignment="1">
      <alignment horizontal="left"/>
    </xf>
    <xf numFmtId="0" fontId="18" fillId="12" borderId="0" xfId="0" applyFont="1" applyFill="1"/>
    <xf numFmtId="0" fontId="58" fillId="0" borderId="0" xfId="0" applyFont="1"/>
    <xf numFmtId="0" fontId="7" fillId="14" borderId="0" xfId="0" applyFont="1" applyFill="1"/>
    <xf numFmtId="0" fontId="23" fillId="12" borderId="0" xfId="0" applyFont="1" applyFill="1"/>
    <xf numFmtId="0" fontId="9" fillId="12" borderId="0" xfId="0" applyFont="1" applyFill="1"/>
    <xf numFmtId="0" fontId="33" fillId="12" borderId="0" xfId="0" applyFont="1" applyFill="1"/>
    <xf numFmtId="0" fontId="58" fillId="12" borderId="0" xfId="0" applyFont="1" applyFill="1"/>
    <xf numFmtId="0" fontId="27" fillId="12" borderId="0" xfId="0" applyFont="1" applyFill="1"/>
    <xf numFmtId="0" fontId="22" fillId="12" borderId="0" xfId="0" applyFont="1" applyFill="1" applyAlignment="1">
      <alignment horizontal="center" vertical="center"/>
    </xf>
    <xf numFmtId="0" fontId="17" fillId="12" borderId="0" xfId="0" applyFont="1" applyFill="1" applyAlignment="1">
      <alignment horizontal="center" vertical="center"/>
    </xf>
    <xf numFmtId="0" fontId="16" fillId="12" borderId="0" xfId="0" applyFont="1" applyFill="1" applyAlignment="1">
      <alignment horizontal="center" vertical="center"/>
    </xf>
    <xf numFmtId="0" fontId="18" fillId="12" borderId="0" xfId="0" applyFont="1" applyFill="1" applyAlignment="1">
      <alignment horizontal="center"/>
    </xf>
    <xf numFmtId="0" fontId="32" fillId="12" borderId="0" xfId="0" applyFont="1" applyFill="1" applyAlignment="1">
      <alignment horizontal="center" vertical="center"/>
    </xf>
    <xf numFmtId="0" fontId="20" fillId="12" borderId="0" xfId="0" applyFont="1" applyFill="1" applyAlignment="1">
      <alignment horizontal="center" vertical="center"/>
    </xf>
    <xf numFmtId="0" fontId="9" fillId="12" borderId="0" xfId="0" applyFont="1" applyFill="1" applyAlignment="1">
      <alignment horizontal="right" vertical="center"/>
    </xf>
    <xf numFmtId="0" fontId="0" fillId="12" borderId="2" xfId="0" applyFill="1" applyBorder="1"/>
    <xf numFmtId="0" fontId="7" fillId="12" borderId="0" xfId="0" applyFont="1" applyFill="1" applyAlignment="1">
      <alignment horizontal="right"/>
    </xf>
    <xf numFmtId="0" fontId="44" fillId="12" borderId="0" xfId="0" applyFont="1" applyFill="1"/>
    <xf numFmtId="0" fontId="18" fillId="12" borderId="0" xfId="0" applyFont="1" applyFill="1" applyAlignment="1">
      <alignment horizontal="justify" wrapText="1"/>
    </xf>
    <xf numFmtId="0" fontId="44" fillId="4" borderId="2" xfId="0" applyFont="1" applyFill="1" applyBorder="1" applyAlignment="1">
      <alignment horizontal="left" vertical="center"/>
    </xf>
    <xf numFmtId="0" fontId="44" fillId="4" borderId="2" xfId="0" applyFont="1" applyFill="1" applyBorder="1" applyAlignment="1">
      <alignment vertical="center"/>
    </xf>
    <xf numFmtId="0" fontId="44" fillId="4" borderId="2" xfId="0" applyFont="1" applyFill="1" applyBorder="1" applyAlignment="1">
      <alignment horizontal="left" vertical="center" wrapText="1"/>
    </xf>
    <xf numFmtId="0" fontId="9" fillId="4" borderId="2" xfId="0" applyFont="1" applyFill="1" applyBorder="1" applyAlignment="1">
      <alignment horizontal="left" vertical="center"/>
    </xf>
    <xf numFmtId="0" fontId="9" fillId="4" borderId="2" xfId="0" applyFont="1" applyFill="1" applyBorder="1" applyAlignment="1">
      <alignment vertical="center"/>
    </xf>
    <xf numFmtId="0" fontId="9" fillId="4" borderId="2" xfId="0" applyFont="1" applyFill="1" applyBorder="1" applyAlignment="1">
      <alignment horizontal="left" vertical="center" wrapText="1"/>
    </xf>
    <xf numFmtId="4" fontId="59" fillId="4" borderId="2" xfId="0" applyNumberFormat="1" applyFont="1" applyFill="1" applyBorder="1" applyAlignment="1">
      <alignment vertical="center"/>
    </xf>
    <xf numFmtId="4" fontId="59" fillId="5" borderId="2" xfId="0" applyNumberFormat="1" applyFont="1" applyFill="1" applyBorder="1" applyAlignment="1">
      <alignment vertical="center"/>
    </xf>
    <xf numFmtId="4" fontId="60" fillId="0" borderId="2" xfId="0" applyNumberFormat="1" applyFont="1" applyBorder="1" applyAlignment="1">
      <alignment vertical="center"/>
    </xf>
    <xf numFmtId="4" fontId="61" fillId="5" borderId="2" xfId="0" applyNumberFormat="1" applyFont="1" applyFill="1" applyBorder="1" applyAlignment="1">
      <alignment horizontal="right" vertical="center" wrapText="1"/>
    </xf>
    <xf numFmtId="4" fontId="59" fillId="0" borderId="2" xfId="0" applyNumberFormat="1" applyFont="1" applyBorder="1" applyAlignment="1">
      <alignment vertical="center"/>
    </xf>
    <xf numFmtId="4" fontId="60" fillId="0" borderId="2" xfId="0" applyNumberFormat="1" applyFont="1" applyBorder="1"/>
    <xf numFmtId="0" fontId="44" fillId="4" borderId="2" xfId="0" applyFont="1" applyFill="1" applyBorder="1" applyAlignment="1">
      <alignment vertical="center" wrapText="1"/>
    </xf>
    <xf numFmtId="4" fontId="59" fillId="15" borderId="2" xfId="0" applyNumberFormat="1" applyFont="1" applyFill="1" applyBorder="1" applyAlignment="1">
      <alignment vertical="center"/>
    </xf>
    <xf numFmtId="0" fontId="45" fillId="4" borderId="2" xfId="0" applyFont="1" applyFill="1" applyBorder="1" applyAlignment="1">
      <alignment horizontal="left" vertical="center" wrapText="1"/>
    </xf>
    <xf numFmtId="0" fontId="45" fillId="4" borderId="2" xfId="0" applyFont="1" applyFill="1" applyBorder="1" applyAlignment="1">
      <alignment horizontal="justify" vertical="center" wrapText="1"/>
    </xf>
    <xf numFmtId="0" fontId="41" fillId="15" borderId="2" xfId="0" applyFont="1" applyFill="1" applyBorder="1" applyAlignment="1">
      <alignment horizontal="left" vertical="center"/>
    </xf>
    <xf numFmtId="0" fontId="41" fillId="15" borderId="2" xfId="0" applyFont="1" applyFill="1" applyBorder="1" applyAlignment="1">
      <alignment vertical="center"/>
    </xf>
    <xf numFmtId="0" fontId="41" fillId="15" borderId="2" xfId="0" applyFont="1" applyFill="1" applyBorder="1" applyAlignment="1">
      <alignment horizontal="left" vertical="center" wrapText="1"/>
    </xf>
    <xf numFmtId="0" fontId="44" fillId="4" borderId="2" xfId="0" applyFont="1" applyFill="1" applyBorder="1"/>
    <xf numFmtId="0" fontId="44" fillId="4" borderId="2" xfId="0" applyFont="1" applyFill="1" applyBorder="1" applyAlignment="1">
      <alignment horizontal="left" vertical="center" wrapText="1" indent="1"/>
    </xf>
    <xf numFmtId="49" fontId="44" fillId="4" borderId="2" xfId="0" applyNumberFormat="1" applyFont="1" applyFill="1" applyBorder="1" applyAlignment="1">
      <alignment horizontal="left" vertical="center"/>
    </xf>
    <xf numFmtId="4" fontId="59" fillId="4" borderId="2" xfId="0" applyNumberFormat="1" applyFont="1" applyFill="1" applyBorder="1"/>
    <xf numFmtId="0" fontId="45" fillId="0" borderId="0" xfId="0" applyFont="1" applyAlignment="1">
      <alignment horizontal="left" vertical="center"/>
    </xf>
    <xf numFmtId="0" fontId="41" fillId="0" borderId="0" xfId="0" applyFont="1" applyAlignment="1">
      <alignment horizontal="left" vertical="center"/>
    </xf>
    <xf numFmtId="0" fontId="41" fillId="0" borderId="0" xfId="0" applyFont="1" applyAlignment="1">
      <alignment vertical="center"/>
    </xf>
    <xf numFmtId="0" fontId="41" fillId="0" borderId="0" xfId="0" applyFont="1" applyAlignment="1">
      <alignment horizontal="left" vertical="center" wrapText="1"/>
    </xf>
    <xf numFmtId="4" fontId="60" fillId="0" borderId="0" xfId="0" applyNumberFormat="1" applyFont="1" applyAlignment="1">
      <alignment vertical="center"/>
    </xf>
    <xf numFmtId="0" fontId="46" fillId="0" borderId="0" xfId="0" applyFont="1" applyAlignment="1">
      <alignment horizontal="justify" vertical="center" wrapText="1"/>
    </xf>
    <xf numFmtId="4" fontId="59" fillId="0" borderId="0" xfId="0" applyNumberFormat="1" applyFont="1" applyAlignment="1">
      <alignment vertical="center"/>
    </xf>
    <xf numFmtId="0" fontId="44" fillId="0" borderId="0" xfId="0" applyFont="1" applyAlignment="1">
      <alignment vertical="center"/>
    </xf>
    <xf numFmtId="0" fontId="44" fillId="0" borderId="0" xfId="0" applyFont="1" applyAlignment="1">
      <alignment horizontal="justify" vertical="center" wrapText="1"/>
    </xf>
    <xf numFmtId="0" fontId="44" fillId="0" borderId="0" xfId="0" applyFont="1" applyAlignment="1">
      <alignment horizontal="left" vertical="center" wrapText="1"/>
    </xf>
    <xf numFmtId="0" fontId="44" fillId="0" borderId="0" xfId="0" applyFont="1" applyAlignment="1">
      <alignment horizontal="left" vertical="center"/>
    </xf>
    <xf numFmtId="0" fontId="0" fillId="12" borderId="0" xfId="0" applyFill="1" applyAlignment="1">
      <alignment horizontal="center"/>
    </xf>
    <xf numFmtId="0" fontId="0" fillId="12" borderId="0" xfId="0" applyFill="1" applyAlignment="1">
      <alignment horizontal="justify"/>
    </xf>
    <xf numFmtId="0" fontId="38" fillId="12" borderId="0" xfId="0" applyFont="1" applyFill="1" applyAlignment="1">
      <alignment horizontal="left" indent="9"/>
    </xf>
    <xf numFmtId="0" fontId="62" fillId="12" borderId="0" xfId="0" applyFont="1" applyFill="1" applyAlignment="1">
      <alignment horizontal="left" indent="9"/>
    </xf>
    <xf numFmtId="0" fontId="64" fillId="12" borderId="5" xfId="0" applyFont="1" applyFill="1" applyBorder="1" applyAlignment="1">
      <alignment horizontal="justify" vertical="center"/>
    </xf>
    <xf numFmtId="0" fontId="64" fillId="12" borderId="5" xfId="0" applyFont="1" applyFill="1" applyBorder="1" applyAlignment="1">
      <alignment horizontal="justify" vertical="center" wrapText="1"/>
    </xf>
    <xf numFmtId="0" fontId="43" fillId="12" borderId="0" xfId="0" applyFont="1" applyFill="1" applyAlignment="1">
      <alignment horizontal="center"/>
    </xf>
    <xf numFmtId="0" fontId="66" fillId="0" borderId="0" xfId="0" applyFont="1"/>
    <xf numFmtId="0" fontId="65" fillId="0" borderId="0" xfId="0" applyFont="1" applyAlignment="1">
      <alignment horizontal="center" vertical="center" wrapText="1"/>
    </xf>
    <xf numFmtId="0" fontId="65" fillId="0" borderId="0" xfId="0" applyFont="1" applyAlignment="1">
      <alignment horizontal="center" vertical="center"/>
    </xf>
    <xf numFmtId="0" fontId="65" fillId="6" borderId="1" xfId="0" applyFont="1" applyFill="1" applyBorder="1" applyAlignment="1">
      <alignment horizontal="center" vertical="center"/>
    </xf>
    <xf numFmtId="0" fontId="7" fillId="12" borderId="2" xfId="0" applyFont="1" applyFill="1" applyBorder="1" applyAlignment="1">
      <alignment horizontal="left" vertical="center" wrapText="1"/>
    </xf>
    <xf numFmtId="0" fontId="41" fillId="12" borderId="2" xfId="0" applyFont="1" applyFill="1" applyBorder="1" applyAlignment="1">
      <alignment horizontal="left" vertical="center"/>
    </xf>
    <xf numFmtId="0" fontId="41" fillId="12" borderId="2" xfId="0" applyFont="1" applyFill="1" applyBorder="1" applyAlignment="1">
      <alignment vertical="center"/>
    </xf>
    <xf numFmtId="0" fontId="16" fillId="12" borderId="0" xfId="0" applyFont="1" applyFill="1" applyAlignment="1">
      <alignment vertical="center"/>
    </xf>
    <xf numFmtId="0" fontId="17" fillId="12" borderId="0" xfId="0" applyFont="1" applyFill="1" applyAlignment="1">
      <alignment vertical="center"/>
    </xf>
    <xf numFmtId="0" fontId="19" fillId="12" borderId="0" xfId="0" applyFont="1" applyFill="1" applyAlignment="1">
      <alignment horizontal="center" vertical="center"/>
    </xf>
    <xf numFmtId="0" fontId="19" fillId="12" borderId="0" xfId="0" applyFont="1" applyFill="1" applyAlignment="1">
      <alignment vertical="center"/>
    </xf>
    <xf numFmtId="0" fontId="21" fillId="12" borderId="0" xfId="0" applyFont="1" applyFill="1"/>
    <xf numFmtId="0" fontId="28" fillId="12" borderId="0" xfId="0" applyFont="1" applyFill="1"/>
    <xf numFmtId="0" fontId="24" fillId="12" borderId="0" xfId="0" applyFont="1" applyFill="1" applyAlignment="1">
      <alignment horizontal="center" vertical="center"/>
    </xf>
    <xf numFmtId="4" fontId="60" fillId="12" borderId="0" xfId="0" applyNumberFormat="1" applyFont="1" applyFill="1"/>
    <xf numFmtId="4" fontId="44" fillId="12" borderId="0" xfId="0" applyNumberFormat="1" applyFont="1" applyFill="1"/>
    <xf numFmtId="4" fontId="61" fillId="5" borderId="2" xfId="0" applyNumberFormat="1" applyFont="1" applyFill="1" applyBorder="1" applyAlignment="1">
      <alignment horizontal="right"/>
    </xf>
    <xf numFmtId="0" fontId="7" fillId="12" borderId="0" xfId="0" applyFont="1" applyFill="1" applyAlignment="1">
      <alignment horizontal="center" vertical="center"/>
    </xf>
    <xf numFmtId="0" fontId="7" fillId="12" borderId="0" xfId="0" applyFont="1" applyFill="1" applyAlignment="1">
      <alignment vertical="center"/>
    </xf>
    <xf numFmtId="0" fontId="7" fillId="12" borderId="0" xfId="0" applyFont="1" applyFill="1" applyAlignment="1">
      <alignment horizontal="center"/>
    </xf>
    <xf numFmtId="0" fontId="9" fillId="12" borderId="0" xfId="0" applyFont="1" applyFill="1" applyAlignment="1">
      <alignment vertical="center"/>
    </xf>
    <xf numFmtId="0" fontId="9" fillId="12" borderId="2" xfId="0" applyFont="1" applyFill="1" applyBorder="1" applyAlignment="1">
      <alignment horizontal="center" vertical="center"/>
    </xf>
    <xf numFmtId="0" fontId="41" fillId="12" borderId="0" xfId="0" applyFont="1" applyFill="1" applyAlignment="1">
      <alignment horizontal="center" vertical="center"/>
    </xf>
    <xf numFmtId="0" fontId="44" fillId="12" borderId="0" xfId="0" applyFont="1" applyFill="1" applyAlignment="1">
      <alignment horizontal="left" vertical="center" wrapText="1" indent="1"/>
    </xf>
    <xf numFmtId="0" fontId="41" fillId="12" borderId="0" xfId="0" applyFont="1" applyFill="1" applyAlignment="1">
      <alignment horizontal="left" vertical="center" wrapText="1" indent="2"/>
    </xf>
    <xf numFmtId="0" fontId="41" fillId="12" borderId="0" xfId="0" quotePrefix="1" applyFont="1" applyFill="1" applyAlignment="1">
      <alignment horizontal="center" vertical="center"/>
    </xf>
    <xf numFmtId="0" fontId="7" fillId="12" borderId="0" xfId="0" quotePrefix="1" applyFont="1" applyFill="1" applyAlignment="1">
      <alignment horizontal="center" vertical="center"/>
    </xf>
    <xf numFmtId="0" fontId="7" fillId="12" borderId="0" xfId="0" applyFont="1" applyFill="1" applyAlignment="1">
      <alignment horizontal="left" vertical="center" wrapText="1" indent="2"/>
    </xf>
    <xf numFmtId="0" fontId="41" fillId="12" borderId="0" xfId="0" applyFont="1" applyFill="1" applyAlignment="1">
      <alignment horizontal="left" vertical="center" indent="1"/>
    </xf>
    <xf numFmtId="0" fontId="13" fillId="12" borderId="0" xfId="0" applyFont="1" applyFill="1" applyAlignment="1">
      <alignment horizontal="center" vertical="center"/>
    </xf>
    <xf numFmtId="49" fontId="9" fillId="12" borderId="0" xfId="0" applyNumberFormat="1" applyFont="1" applyFill="1"/>
    <xf numFmtId="49" fontId="9" fillId="12" borderId="0" xfId="0" applyNumberFormat="1" applyFont="1" applyFill="1" applyAlignment="1">
      <alignment horizontal="right"/>
    </xf>
    <xf numFmtId="49" fontId="9" fillId="12" borderId="0" xfId="0" applyNumberFormat="1" applyFont="1" applyFill="1" applyAlignment="1">
      <alignment vertical="center"/>
    </xf>
    <xf numFmtId="49" fontId="14" fillId="12" borderId="0" xfId="0" applyNumberFormat="1" applyFont="1" applyFill="1" applyAlignment="1">
      <alignment horizontal="right"/>
    </xf>
    <xf numFmtId="49" fontId="11" fillId="12" borderId="0" xfId="0" applyNumberFormat="1" applyFont="1" applyFill="1" applyAlignment="1">
      <alignment horizontal="right"/>
    </xf>
    <xf numFmtId="0" fontId="15" fillId="12" borderId="0" xfId="0" applyFont="1" applyFill="1" applyAlignment="1">
      <alignment horizontal="center" vertical="center"/>
    </xf>
    <xf numFmtId="0" fontId="15" fillId="12" borderId="0" xfId="0" applyFont="1" applyFill="1"/>
    <xf numFmtId="49" fontId="10" fillId="12" borderId="0" xfId="0" applyNumberFormat="1" applyFont="1" applyFill="1"/>
    <xf numFmtId="4" fontId="7" fillId="12" borderId="0" xfId="0" applyNumberFormat="1" applyFont="1" applyFill="1" applyAlignment="1">
      <alignment vertical="center"/>
    </xf>
    <xf numFmtId="4" fontId="8" fillId="6" borderId="0" xfId="0" applyNumberFormat="1" applyFont="1" applyFill="1" applyAlignment="1">
      <alignment horizontal="right" vertical="center"/>
    </xf>
    <xf numFmtId="4" fontId="9" fillId="7" borderId="0" xfId="0" applyNumberFormat="1" applyFont="1" applyFill="1" applyAlignment="1">
      <alignment horizontal="right" vertical="center"/>
    </xf>
    <xf numFmtId="0" fontId="9" fillId="12" borderId="0" xfId="0" applyFont="1" applyFill="1" applyAlignment="1">
      <alignment vertical="center" wrapText="1"/>
    </xf>
    <xf numFmtId="4" fontId="7" fillId="12" borderId="0" xfId="0" applyNumberFormat="1" applyFont="1" applyFill="1" applyAlignment="1">
      <alignment horizontal="right" vertical="center"/>
    </xf>
    <xf numFmtId="4" fontId="9" fillId="12" borderId="0" xfId="0" applyNumberFormat="1" applyFont="1" applyFill="1" applyAlignment="1">
      <alignment horizontal="right" vertical="center"/>
    </xf>
    <xf numFmtId="0" fontId="9" fillId="12" borderId="0" xfId="0" applyFont="1" applyFill="1" applyAlignment="1">
      <alignment horizontal="left" vertical="center" wrapText="1" indent="1"/>
    </xf>
    <xf numFmtId="4" fontId="7" fillId="7" borderId="0" xfId="0" applyNumberFormat="1" applyFont="1" applyFill="1" applyAlignment="1">
      <alignment horizontal="right" vertical="center"/>
    </xf>
    <xf numFmtId="0" fontId="7" fillId="12" borderId="0" xfId="0" applyFont="1" applyFill="1" applyAlignment="1">
      <alignment vertical="center" wrapText="1"/>
    </xf>
    <xf numFmtId="0" fontId="8" fillId="6" borderId="0" xfId="0" applyFont="1" applyFill="1" applyAlignment="1">
      <alignment horizontal="center" vertical="center"/>
    </xf>
    <xf numFmtId="0" fontId="8" fillId="6" borderId="0" xfId="0" applyFont="1" applyFill="1" applyAlignment="1">
      <alignment horizontal="left" vertical="center"/>
    </xf>
    <xf numFmtId="0" fontId="9" fillId="12" borderId="0" xfId="0" applyFont="1" applyFill="1" applyAlignment="1">
      <alignment horizontal="center" vertical="center"/>
    </xf>
    <xf numFmtId="0" fontId="9" fillId="12" borderId="0" xfId="0" applyFont="1" applyFill="1" applyAlignment="1">
      <alignment horizontal="left" vertical="center" wrapText="1" indent="2"/>
    </xf>
    <xf numFmtId="0" fontId="7" fillId="12" borderId="0" xfId="2" applyFont="1" applyFill="1" applyAlignment="1">
      <alignment horizontal="left" vertical="center" wrapText="1" indent="2"/>
    </xf>
    <xf numFmtId="0" fontId="9" fillId="12" borderId="0" xfId="0" applyFont="1" applyFill="1" applyAlignment="1">
      <alignment horizontal="left" vertical="center" wrapText="1"/>
    </xf>
    <xf numFmtId="4" fontId="9" fillId="12" borderId="0" xfId="0" applyNumberFormat="1" applyFont="1" applyFill="1" applyAlignment="1">
      <alignment vertical="center"/>
    </xf>
    <xf numFmtId="0" fontId="9" fillId="12" borderId="0" xfId="0" applyFont="1" applyFill="1" applyAlignment="1">
      <alignment horizontal="center" wrapText="1"/>
    </xf>
    <xf numFmtId="0" fontId="7" fillId="12" borderId="0" xfId="0" applyFont="1" applyFill="1" applyAlignment="1">
      <alignment vertical="top"/>
    </xf>
    <xf numFmtId="0" fontId="9" fillId="12" borderId="0" xfId="0" applyFont="1" applyFill="1" applyAlignment="1">
      <alignment vertical="top"/>
    </xf>
    <xf numFmtId="0" fontId="7" fillId="7" borderId="0" xfId="0" applyFont="1" applyFill="1" applyAlignment="1">
      <alignment vertical="center"/>
    </xf>
    <xf numFmtId="4" fontId="7" fillId="12" borderId="0" xfId="0" applyNumberFormat="1" applyFont="1" applyFill="1" applyAlignment="1">
      <alignment horizontal="right"/>
    </xf>
    <xf numFmtId="4" fontId="9" fillId="12" borderId="0" xfId="0" applyNumberFormat="1" applyFont="1" applyFill="1" applyAlignment="1">
      <alignment horizontal="right"/>
    </xf>
    <xf numFmtId="0" fontId="51" fillId="12" borderId="0" xfId="0" applyFont="1" applyFill="1" applyAlignment="1">
      <alignment horizontal="center" wrapText="1"/>
    </xf>
    <xf numFmtId="0" fontId="7" fillId="12" borderId="0" xfId="0" applyFont="1" applyFill="1" applyAlignment="1">
      <alignment horizontal="left" vertical="center" wrapText="1" indent="3"/>
    </xf>
    <xf numFmtId="0" fontId="41" fillId="12" borderId="0" xfId="0" applyFont="1" applyFill="1" applyAlignment="1">
      <alignment horizontal="left" vertical="center" wrapText="1" indent="3"/>
    </xf>
    <xf numFmtId="0" fontId="51" fillId="12" borderId="0" xfId="0" applyFont="1" applyFill="1" applyAlignment="1">
      <alignment horizontal="center" vertical="center" wrapText="1"/>
    </xf>
    <xf numFmtId="0" fontId="9" fillId="12" borderId="0" xfId="0" quotePrefix="1" applyFont="1" applyFill="1" applyAlignment="1">
      <alignment horizontal="center" vertical="center"/>
    </xf>
    <xf numFmtId="0" fontId="41" fillId="15" borderId="19" xfId="0" applyFont="1" applyFill="1" applyBorder="1" applyAlignment="1">
      <alignment horizontal="center" vertical="center"/>
    </xf>
    <xf numFmtId="0" fontId="7" fillId="15" borderId="0" xfId="0" applyFont="1" applyFill="1" applyAlignment="1">
      <alignment vertical="center"/>
    </xf>
    <xf numFmtId="0" fontId="7" fillId="15" borderId="0" xfId="0" applyFont="1" applyFill="1"/>
    <xf numFmtId="4" fontId="7" fillId="15" borderId="20" xfId="0" applyNumberFormat="1" applyFont="1" applyFill="1" applyBorder="1"/>
    <xf numFmtId="0" fontId="41" fillId="15" borderId="0" xfId="0" applyFont="1" applyFill="1" applyAlignment="1">
      <alignment horizontal="left" vertical="center" indent="1"/>
    </xf>
    <xf numFmtId="4" fontId="7" fillId="15" borderId="0" xfId="0" applyNumberFormat="1" applyFont="1" applyFill="1"/>
    <xf numFmtId="0" fontId="41" fillId="15" borderId="21" xfId="0" applyFont="1" applyFill="1" applyBorder="1" applyAlignment="1">
      <alignment horizontal="center" vertical="center"/>
    </xf>
    <xf numFmtId="0" fontId="41" fillId="15" borderId="22" xfId="0" applyFont="1" applyFill="1" applyBorder="1" applyAlignment="1">
      <alignment horizontal="left" vertical="center" indent="1"/>
    </xf>
    <xf numFmtId="0" fontId="7" fillId="15" borderId="22" xfId="0" applyFont="1" applyFill="1" applyBorder="1" applyAlignment="1">
      <alignment vertical="center"/>
    </xf>
    <xf numFmtId="4" fontId="7" fillId="15" borderId="22" xfId="0" applyNumberFormat="1" applyFont="1" applyFill="1" applyBorder="1"/>
    <xf numFmtId="0" fontId="9" fillId="15" borderId="19" xfId="0" applyFont="1" applyFill="1" applyBorder="1" applyAlignment="1">
      <alignment horizontal="center" vertical="center"/>
    </xf>
    <xf numFmtId="0" fontId="9" fillId="15" borderId="0" xfId="0" applyFont="1" applyFill="1" applyAlignment="1">
      <alignment vertical="center"/>
    </xf>
    <xf numFmtId="4" fontId="9" fillId="15" borderId="20" xfId="0" applyNumberFormat="1" applyFont="1" applyFill="1" applyBorder="1"/>
    <xf numFmtId="4" fontId="9" fillId="15" borderId="7" xfId="0" applyNumberFormat="1" applyFont="1" applyFill="1" applyBorder="1"/>
    <xf numFmtId="0" fontId="26" fillId="12" borderId="0" xfId="0" applyFont="1" applyFill="1"/>
    <xf numFmtId="0" fontId="16" fillId="12" borderId="0" xfId="0" applyFont="1" applyFill="1" applyAlignment="1">
      <alignment horizontal="center" wrapText="1"/>
    </xf>
    <xf numFmtId="0" fontId="29" fillId="12" borderId="0" xfId="0" applyFont="1" applyFill="1"/>
    <xf numFmtId="0" fontId="27" fillId="12" borderId="0" xfId="0" applyFont="1" applyFill="1" applyAlignment="1">
      <alignment horizontal="right" vertical="center"/>
    </xf>
    <xf numFmtId="0" fontId="28" fillId="12" borderId="2" xfId="0" applyFont="1" applyFill="1" applyBorder="1"/>
    <xf numFmtId="0" fontId="16" fillId="12" borderId="0" xfId="0" applyFont="1" applyFill="1"/>
    <xf numFmtId="0" fontId="16" fillId="12" borderId="0" xfId="0" applyFont="1" applyFill="1" applyAlignment="1">
      <alignment horizontal="center"/>
    </xf>
    <xf numFmtId="0" fontId="3" fillId="0" borderId="2" xfId="0" applyFont="1" applyBorder="1" applyAlignment="1">
      <alignment vertical="center" wrapText="1"/>
    </xf>
    <xf numFmtId="0" fontId="3" fillId="0" borderId="2" xfId="0" applyFont="1" applyBorder="1" applyAlignment="1">
      <alignment horizontal="justify" vertical="center" wrapText="1"/>
    </xf>
    <xf numFmtId="8" fontId="3" fillId="0" borderId="2" xfId="0" applyNumberFormat="1" applyFont="1" applyBorder="1" applyAlignment="1">
      <alignment horizontal="right" vertical="center" wrapText="1"/>
    </xf>
    <xf numFmtId="0" fontId="28" fillId="0" borderId="2" xfId="0" applyFont="1" applyBorder="1" applyAlignment="1">
      <alignment vertical="center" wrapText="1"/>
    </xf>
    <xf numFmtId="8" fontId="28" fillId="0" borderId="2" xfId="0" applyNumberFormat="1" applyFont="1" applyBorder="1" applyAlignment="1">
      <alignment horizontal="right" vertical="center" wrapText="1"/>
    </xf>
    <xf numFmtId="0" fontId="3" fillId="0" borderId="2" xfId="0" quotePrefix="1" applyFont="1" applyBorder="1" applyAlignment="1">
      <alignment horizontal="right" vertical="center" wrapText="1"/>
    </xf>
    <xf numFmtId="0" fontId="2" fillId="4" borderId="2" xfId="0" applyFont="1" applyFill="1" applyBorder="1" applyAlignment="1">
      <alignment vertical="center" wrapText="1"/>
    </xf>
    <xf numFmtId="0" fontId="2" fillId="4" borderId="2" xfId="0" applyFont="1" applyFill="1" applyBorder="1" applyAlignment="1">
      <alignment horizontal="justify" vertical="center" wrapText="1"/>
    </xf>
    <xf numFmtId="8" fontId="2" fillId="4" borderId="2" xfId="0" applyNumberFormat="1" applyFont="1" applyFill="1" applyBorder="1" applyAlignment="1">
      <alignment horizontal="right" vertical="center" wrapText="1"/>
    </xf>
    <xf numFmtId="0" fontId="27" fillId="6" borderId="2" xfId="0" applyFont="1" applyFill="1" applyBorder="1" applyAlignment="1">
      <alignment horizontal="center" vertical="center" wrapText="1"/>
    </xf>
    <xf numFmtId="0" fontId="54" fillId="12" borderId="0" xfId="0" applyFont="1" applyFill="1"/>
    <xf numFmtId="0" fontId="9" fillId="15" borderId="17" xfId="0" applyFont="1" applyFill="1" applyBorder="1" applyAlignment="1">
      <alignment horizontal="center" vertical="center"/>
    </xf>
    <xf numFmtId="0" fontId="9" fillId="15" borderId="18" xfId="0" applyFont="1" applyFill="1" applyBorder="1" applyAlignment="1">
      <alignment vertical="center"/>
    </xf>
    <xf numFmtId="0" fontId="7" fillId="15" borderId="18" xfId="0" applyFont="1" applyFill="1" applyBorder="1" applyAlignment="1">
      <alignment vertical="center"/>
    </xf>
    <xf numFmtId="0" fontId="7" fillId="15" borderId="18" xfId="0" applyFont="1" applyFill="1" applyBorder="1"/>
    <xf numFmtId="4" fontId="9" fillId="15" borderId="8" xfId="0" applyNumberFormat="1" applyFont="1" applyFill="1" applyBorder="1"/>
    <xf numFmtId="8" fontId="67" fillId="6" borderId="2" xfId="0" applyNumberFormat="1" applyFont="1" applyFill="1" applyBorder="1" applyAlignment="1">
      <alignment horizontal="right" vertical="center" wrapText="1"/>
    </xf>
    <xf numFmtId="0" fontId="32" fillId="12" borderId="0" xfId="0" applyFont="1" applyFill="1" applyAlignment="1">
      <alignment wrapText="1"/>
    </xf>
    <xf numFmtId="0" fontId="9" fillId="12" borderId="0" xfId="0" applyFont="1" applyFill="1" applyAlignment="1">
      <alignment horizontal="right"/>
    </xf>
    <xf numFmtId="0" fontId="45" fillId="6" borderId="2" xfId="0" applyFont="1" applyFill="1" applyBorder="1" applyAlignment="1">
      <alignment horizontal="center" vertical="center"/>
    </xf>
    <xf numFmtId="0" fontId="24" fillId="6" borderId="2" xfId="0" applyFont="1" applyFill="1" applyBorder="1" applyAlignment="1">
      <alignment horizontal="center" vertical="center" wrapText="1"/>
    </xf>
    <xf numFmtId="0" fontId="24" fillId="6" borderId="2" xfId="0" applyFont="1" applyFill="1" applyBorder="1" applyAlignment="1">
      <alignment horizontal="center" vertical="center"/>
    </xf>
    <xf numFmtId="0" fontId="26" fillId="12" borderId="0" xfId="0" applyFont="1" applyFill="1" applyAlignment="1">
      <alignment horizontal="center"/>
    </xf>
    <xf numFmtId="0" fontId="29" fillId="12" borderId="0" xfId="0" applyFont="1" applyFill="1" applyAlignment="1">
      <alignment horizontal="center"/>
    </xf>
    <xf numFmtId="0" fontId="31" fillId="12" borderId="2" xfId="0" applyFont="1" applyFill="1" applyBorder="1" applyAlignment="1">
      <alignment horizontal="center" vertical="center"/>
    </xf>
    <xf numFmtId="0" fontId="31" fillId="12" borderId="2" xfId="0" applyFont="1" applyFill="1" applyBorder="1" applyAlignment="1">
      <alignment horizontal="justify" vertical="center"/>
    </xf>
    <xf numFmtId="8" fontId="31" fillId="12" borderId="2" xfId="0" applyNumberFormat="1" applyFont="1" applyFill="1" applyBorder="1" applyAlignment="1">
      <alignment horizontal="right" vertical="center"/>
    </xf>
    <xf numFmtId="8" fontId="31" fillId="12" borderId="2" xfId="0" applyNumberFormat="1" applyFont="1" applyFill="1" applyBorder="1" applyAlignment="1">
      <alignment horizontal="right" vertical="center" wrapText="1"/>
    </xf>
    <xf numFmtId="4" fontId="7" fillId="12" borderId="0" xfId="0" applyNumberFormat="1" applyFont="1" applyFill="1" applyAlignment="1">
      <alignment horizontal="center"/>
    </xf>
    <xf numFmtId="49" fontId="9" fillId="12" borderId="0" xfId="0" applyNumberFormat="1" applyFont="1" applyFill="1" applyAlignment="1">
      <alignment horizontal="center"/>
    </xf>
    <xf numFmtId="0" fontId="16" fillId="6" borderId="2" xfId="0" applyFont="1" applyFill="1" applyBorder="1" applyAlignment="1">
      <alignment horizontal="center" vertical="center"/>
    </xf>
    <xf numFmtId="0" fontId="16" fillId="6" borderId="2" xfId="0" applyFont="1" applyFill="1" applyBorder="1" applyAlignment="1">
      <alignment horizontal="center" vertical="center" wrapText="1"/>
    </xf>
    <xf numFmtId="8" fontId="16" fillId="6" borderId="2" xfId="0" applyNumberFormat="1" applyFont="1" applyFill="1" applyBorder="1" applyAlignment="1">
      <alignment horizontal="right" vertical="center"/>
    </xf>
    <xf numFmtId="0" fontId="30" fillId="8" borderId="2" xfId="0" applyFont="1" applyFill="1" applyBorder="1" applyAlignment="1">
      <alignment horizontal="center" vertical="center"/>
    </xf>
    <xf numFmtId="0" fontId="30" fillId="8" borderId="2" xfId="0" applyFont="1" applyFill="1" applyBorder="1" applyAlignment="1">
      <alignment horizontal="justify" vertical="center"/>
    </xf>
    <xf numFmtId="8" fontId="30" fillId="8" borderId="2" xfId="0" applyNumberFormat="1" applyFont="1" applyFill="1" applyBorder="1" applyAlignment="1">
      <alignment horizontal="right" vertical="center"/>
    </xf>
    <xf numFmtId="0" fontId="16" fillId="12" borderId="0" xfId="0" applyFont="1" applyFill="1" applyAlignment="1">
      <alignment vertical="center" wrapText="1"/>
    </xf>
    <xf numFmtId="0" fontId="16" fillId="12" borderId="0" xfId="0" applyFont="1" applyFill="1" applyAlignment="1">
      <alignment horizontal="center" vertical="center" wrapText="1"/>
    </xf>
    <xf numFmtId="0" fontId="27" fillId="12" borderId="0" xfId="0" applyFont="1" applyFill="1" applyAlignment="1">
      <alignment horizontal="center" vertical="center" wrapText="1"/>
    </xf>
    <xf numFmtId="0" fontId="16" fillId="12" borderId="0" xfId="0" applyFont="1" applyFill="1" applyAlignment="1">
      <alignment horizontal="left"/>
    </xf>
    <xf numFmtId="49" fontId="48" fillId="12" borderId="0" xfId="0" applyNumberFormat="1" applyFont="1" applyFill="1" applyAlignment="1">
      <alignment horizontal="right"/>
    </xf>
    <xf numFmtId="49" fontId="49" fillId="12" borderId="0" xfId="0" applyNumberFormat="1" applyFont="1" applyFill="1"/>
    <xf numFmtId="0" fontId="52" fillId="5" borderId="2" xfId="0" applyFont="1" applyFill="1" applyBorder="1" applyAlignment="1">
      <alignment horizontal="center" vertical="center"/>
    </xf>
    <xf numFmtId="0" fontId="52" fillId="5" borderId="2" xfId="0" applyFont="1" applyFill="1" applyBorder="1" applyAlignment="1">
      <alignment horizontal="center" vertical="center" wrapText="1"/>
    </xf>
    <xf numFmtId="0" fontId="3" fillId="12" borderId="2" xfId="0" applyFont="1" applyFill="1" applyBorder="1" applyAlignment="1">
      <alignment vertical="center" wrapText="1"/>
    </xf>
    <xf numFmtId="8" fontId="3" fillId="12" borderId="2" xfId="0" applyNumberFormat="1" applyFont="1" applyFill="1" applyBorder="1" applyAlignment="1">
      <alignment horizontal="right" vertical="center" wrapText="1"/>
    </xf>
    <xf numFmtId="0" fontId="3" fillId="12" borderId="2" xfId="0" applyFont="1" applyFill="1" applyBorder="1" applyAlignment="1">
      <alignment vertical="center"/>
    </xf>
    <xf numFmtId="0" fontId="53" fillId="12" borderId="2" xfId="0" applyFont="1" applyFill="1" applyBorder="1" applyAlignment="1">
      <alignment vertical="center" wrapText="1"/>
    </xf>
    <xf numFmtId="8" fontId="53" fillId="12" borderId="2" xfId="0" applyNumberFormat="1" applyFont="1" applyFill="1" applyBorder="1" applyAlignment="1">
      <alignment horizontal="right" vertical="center" wrapText="1"/>
    </xf>
    <xf numFmtId="0" fontId="2" fillId="5" borderId="2" xfId="0" applyFont="1" applyFill="1" applyBorder="1" applyAlignment="1">
      <alignment vertical="center" wrapText="1"/>
    </xf>
    <xf numFmtId="8" fontId="2" fillId="5" borderId="2" xfId="0" applyNumberFormat="1" applyFont="1" applyFill="1" applyBorder="1" applyAlignment="1">
      <alignment horizontal="right" vertical="center" wrapText="1"/>
    </xf>
    <xf numFmtId="0" fontId="52" fillId="4" borderId="2" xfId="0" applyFont="1" applyFill="1" applyBorder="1" applyAlignment="1">
      <alignment vertical="center" wrapText="1"/>
    </xf>
    <xf numFmtId="8" fontId="52" fillId="4" borderId="2" xfId="0" applyNumberFormat="1" applyFont="1" applyFill="1" applyBorder="1" applyAlignment="1">
      <alignment horizontal="right" vertical="center" wrapText="1"/>
    </xf>
    <xf numFmtId="0" fontId="26" fillId="12" borderId="0" xfId="0" applyFont="1" applyFill="1" applyAlignment="1">
      <alignment vertical="center" wrapText="1"/>
    </xf>
    <xf numFmtId="8" fontId="4" fillId="12" borderId="0" xfId="0" applyNumberFormat="1" applyFont="1" applyFill="1" applyAlignment="1">
      <alignment horizontal="right" vertical="center" wrapText="1"/>
    </xf>
    <xf numFmtId="0" fontId="39" fillId="12" borderId="0" xfId="0" applyFont="1" applyFill="1" applyAlignment="1">
      <alignment vertical="center" wrapText="1"/>
    </xf>
    <xf numFmtId="8" fontId="55" fillId="12" borderId="0" xfId="0" applyNumberFormat="1" applyFont="1" applyFill="1" applyAlignment="1">
      <alignment horizontal="right" vertical="center" wrapText="1"/>
    </xf>
    <xf numFmtId="0" fontId="68" fillId="12" borderId="0" xfId="0" applyFont="1" applyFill="1" applyAlignment="1">
      <alignment vertical="center" wrapText="1"/>
    </xf>
    <xf numFmtId="8" fontId="69" fillId="12" borderId="0" xfId="0" applyNumberFormat="1" applyFont="1" applyFill="1" applyAlignment="1">
      <alignment horizontal="right" vertical="center" wrapText="1"/>
    </xf>
    <xf numFmtId="0" fontId="27" fillId="4" borderId="2" xfId="0" applyFont="1" applyFill="1" applyBorder="1" applyAlignment="1">
      <alignment vertical="center" wrapText="1"/>
    </xf>
    <xf numFmtId="8" fontId="27" fillId="4" borderId="2" xfId="0" applyNumberFormat="1" applyFont="1" applyFill="1" applyBorder="1" applyAlignment="1">
      <alignment horizontal="right" vertical="center" wrapText="1"/>
    </xf>
    <xf numFmtId="0" fontId="69" fillId="12" borderId="0" xfId="0" applyFont="1" applyFill="1" applyAlignment="1">
      <alignment vertical="center" wrapText="1"/>
    </xf>
    <xf numFmtId="0" fontId="29" fillId="12" borderId="0" xfId="0" applyFont="1" applyFill="1" applyAlignment="1">
      <alignment wrapText="1"/>
    </xf>
    <xf numFmtId="0" fontId="38" fillId="12" borderId="0" xfId="0" applyFont="1" applyFill="1"/>
    <xf numFmtId="0" fontId="4" fillId="0" borderId="0" xfId="0" applyFont="1" applyAlignment="1">
      <alignment vertical="center" wrapText="1"/>
    </xf>
    <xf numFmtId="8" fontId="4" fillId="0" borderId="0" xfId="0" applyNumberFormat="1" applyFont="1" applyAlignment="1">
      <alignment horizontal="right" vertical="center" wrapText="1"/>
    </xf>
    <xf numFmtId="0" fontId="2" fillId="3" borderId="2" xfId="0" applyFont="1" applyFill="1" applyBorder="1" applyAlignment="1">
      <alignment vertical="center" wrapText="1"/>
    </xf>
    <xf numFmtId="8" fontId="2" fillId="3" borderId="2" xfId="0" applyNumberFormat="1" applyFont="1" applyFill="1" applyBorder="1" applyAlignment="1">
      <alignment horizontal="right" vertical="center" wrapText="1"/>
    </xf>
    <xf numFmtId="8" fontId="5" fillId="0" borderId="2" xfId="0" applyNumberFormat="1" applyFont="1" applyBorder="1" applyAlignment="1">
      <alignment horizontal="right" vertical="center" wrapText="1"/>
    </xf>
    <xf numFmtId="0" fontId="0" fillId="0" borderId="0" xfId="0" applyAlignment="1">
      <alignment vertical="center" wrapText="1"/>
    </xf>
    <xf numFmtId="0" fontId="70" fillId="12" borderId="0" xfId="0" applyFont="1" applyFill="1" applyAlignment="1">
      <alignment vertical="center" wrapText="1"/>
    </xf>
    <xf numFmtId="8" fontId="71" fillId="12" borderId="0" xfId="0" applyNumberFormat="1" applyFont="1" applyFill="1" applyAlignment="1">
      <alignment horizontal="right" vertical="center" wrapText="1"/>
    </xf>
    <xf numFmtId="0" fontId="26" fillId="12" borderId="0" xfId="0" applyFont="1" applyFill="1" applyAlignment="1">
      <alignment horizontal="center" vertical="center"/>
    </xf>
    <xf numFmtId="0" fontId="32" fillId="4" borderId="2" xfId="0" applyFont="1" applyFill="1" applyBorder="1" applyAlignment="1">
      <alignment horizontal="center" vertical="center" wrapText="1"/>
    </xf>
    <xf numFmtId="0" fontId="32" fillId="12" borderId="11" xfId="0" applyFont="1" applyFill="1" applyBorder="1" applyAlignment="1">
      <alignment horizontal="center" vertical="center" wrapText="1"/>
    </xf>
    <xf numFmtId="0" fontId="72" fillId="12" borderId="9" xfId="0" applyFont="1" applyFill="1" applyBorder="1" applyAlignment="1">
      <alignment horizontal="center" vertical="center" wrapText="1"/>
    </xf>
    <xf numFmtId="0" fontId="32" fillId="12" borderId="9" xfId="0" applyFont="1" applyFill="1" applyBorder="1" applyAlignment="1">
      <alignment horizontal="center" vertical="center" wrapText="1"/>
    </xf>
    <xf numFmtId="0" fontId="32" fillId="12" borderId="6" xfId="0" applyFont="1" applyFill="1" applyBorder="1" applyAlignment="1">
      <alignment horizontal="center" vertical="center" wrapText="1"/>
    </xf>
    <xf numFmtId="0" fontId="73" fillId="12" borderId="2" xfId="1" applyFont="1" applyFill="1" applyBorder="1" applyAlignment="1">
      <alignment horizontal="center" vertical="center"/>
    </xf>
    <xf numFmtId="0" fontId="74" fillId="12" borderId="2" xfId="0" applyFont="1" applyFill="1" applyBorder="1" applyAlignment="1">
      <alignment vertical="center" wrapText="1"/>
    </xf>
    <xf numFmtId="0" fontId="74" fillId="12" borderId="2" xfId="0" applyFont="1" applyFill="1" applyBorder="1" applyAlignment="1">
      <alignment horizontal="center" vertical="center" wrapText="1"/>
    </xf>
    <xf numFmtId="0" fontId="75" fillId="12" borderId="2" xfId="0" applyFont="1" applyFill="1" applyBorder="1" applyAlignment="1">
      <alignment horizontal="center" vertical="center"/>
    </xf>
    <xf numFmtId="0" fontId="76" fillId="12" borderId="2" xfId="0" applyFont="1" applyFill="1" applyBorder="1" applyAlignment="1">
      <alignment horizontal="center" vertical="center"/>
    </xf>
    <xf numFmtId="0" fontId="77" fillId="12" borderId="2" xfId="0" applyFont="1" applyFill="1" applyBorder="1" applyAlignment="1">
      <alignment horizontal="center" vertical="center"/>
    </xf>
    <xf numFmtId="0" fontId="72" fillId="12" borderId="9" xfId="0" applyFont="1" applyFill="1" applyBorder="1" applyAlignment="1">
      <alignment horizontal="left" vertical="center" wrapText="1"/>
    </xf>
    <xf numFmtId="0" fontId="74" fillId="12" borderId="2" xfId="0" applyFont="1" applyFill="1" applyBorder="1" applyAlignment="1">
      <alignment horizontal="left" vertical="center" wrapText="1" indent="1"/>
    </xf>
    <xf numFmtId="0" fontId="74" fillId="12" borderId="2" xfId="0" applyFont="1" applyFill="1" applyBorder="1" applyAlignment="1">
      <alignment horizontal="center" vertical="center"/>
    </xf>
    <xf numFmtId="0" fontId="74" fillId="12" borderId="2" xfId="0" applyFont="1" applyFill="1" applyBorder="1"/>
    <xf numFmtId="0" fontId="74" fillId="12" borderId="2" xfId="0" applyFont="1" applyFill="1" applyBorder="1" applyAlignment="1">
      <alignment horizontal="center"/>
    </xf>
    <xf numFmtId="0" fontId="74" fillId="12" borderId="0" xfId="0" applyFont="1" applyFill="1" applyAlignment="1">
      <alignment horizontal="center"/>
    </xf>
    <xf numFmtId="0" fontId="5" fillId="12" borderId="0" xfId="0" applyFont="1" applyFill="1" applyAlignment="1">
      <alignment horizontal="right" vertical="center"/>
    </xf>
    <xf numFmtId="0" fontId="5" fillId="12" borderId="0" xfId="0" applyFont="1" applyFill="1" applyAlignment="1">
      <alignment vertical="center"/>
    </xf>
    <xf numFmtId="0" fontId="5" fillId="12" borderId="0" xfId="0" applyFont="1" applyFill="1"/>
    <xf numFmtId="0" fontId="38" fillId="5" borderId="1" xfId="0" applyFont="1" applyFill="1" applyBorder="1" applyAlignment="1">
      <alignment horizontal="center"/>
    </xf>
    <xf numFmtId="0" fontId="38" fillId="5" borderId="5" xfId="0" applyFont="1" applyFill="1" applyBorder="1" applyAlignment="1">
      <alignment horizontal="center" vertical="center"/>
    </xf>
    <xf numFmtId="0" fontId="38" fillId="5" borderId="2" xfId="0" applyFont="1" applyFill="1" applyBorder="1" applyAlignment="1">
      <alignment horizontal="center" vertical="center"/>
    </xf>
    <xf numFmtId="0" fontId="78" fillId="12" borderId="2" xfId="1" applyFont="1" applyFill="1" applyBorder="1" applyAlignment="1">
      <alignment horizontal="center" vertical="center"/>
    </xf>
    <xf numFmtId="0" fontId="0" fillId="12" borderId="0" xfId="0" applyFill="1" applyAlignment="1">
      <alignment horizontal="left" indent="9"/>
    </xf>
    <xf numFmtId="0" fontId="64" fillId="12" borderId="0" xfId="0" applyFont="1" applyFill="1" applyAlignment="1">
      <alignment horizontal="left" wrapText="1" indent="9"/>
    </xf>
    <xf numFmtId="14" fontId="7" fillId="12" borderId="2" xfId="0" applyNumberFormat="1" applyFont="1" applyFill="1" applyBorder="1" applyAlignment="1">
      <alignment horizontal="center"/>
    </xf>
    <xf numFmtId="14" fontId="28" fillId="12" borderId="2" xfId="0" applyNumberFormat="1" applyFont="1" applyFill="1" applyBorder="1"/>
    <xf numFmtId="14" fontId="0" fillId="12" borderId="2" xfId="0" applyNumberFormat="1" applyFill="1" applyBorder="1"/>
    <xf numFmtId="4" fontId="22" fillId="12" borderId="0" xfId="0" applyNumberFormat="1" applyFont="1" applyFill="1"/>
    <xf numFmtId="4" fontId="14" fillId="0" borderId="2" xfId="0" applyNumberFormat="1" applyFont="1" applyBorder="1" applyAlignment="1">
      <alignment vertical="center"/>
    </xf>
    <xf numFmtId="4" fontId="11" fillId="5" borderId="2" xfId="0" applyNumberFormat="1" applyFont="1" applyFill="1" applyBorder="1" applyAlignment="1">
      <alignment vertical="center"/>
    </xf>
    <xf numFmtId="0" fontId="14" fillId="0" borderId="0" xfId="0" applyFont="1" applyAlignment="1">
      <alignment vertical="center"/>
    </xf>
    <xf numFmtId="4" fontId="11" fillId="4" borderId="2" xfId="0" applyNumberFormat="1" applyFont="1" applyFill="1" applyBorder="1" applyAlignment="1">
      <alignment vertical="center"/>
    </xf>
    <xf numFmtId="4" fontId="14" fillId="5" borderId="2" xfId="0" applyNumberFormat="1" applyFont="1" applyFill="1" applyBorder="1" applyAlignment="1">
      <alignment vertical="center"/>
    </xf>
    <xf numFmtId="4" fontId="14" fillId="4" borderId="2" xfId="0" applyNumberFormat="1" applyFont="1" applyFill="1" applyBorder="1" applyAlignment="1">
      <alignment vertical="center"/>
    </xf>
    <xf numFmtId="4" fontId="8" fillId="4" borderId="2" xfId="0" applyNumberFormat="1" applyFont="1" applyFill="1" applyBorder="1" applyAlignment="1">
      <alignment vertical="center"/>
    </xf>
    <xf numFmtId="0" fontId="15" fillId="0" borderId="0" xfId="0" applyFont="1" applyAlignment="1">
      <alignment vertical="center"/>
    </xf>
    <xf numFmtId="4" fontId="8" fillId="0" borderId="2" xfId="0" applyNumberFormat="1" applyFont="1" applyBorder="1" applyAlignment="1">
      <alignment vertical="center"/>
    </xf>
    <xf numFmtId="4" fontId="15" fillId="0" borderId="2" xfId="0" applyNumberFormat="1" applyFont="1" applyBorder="1" applyAlignment="1">
      <alignment vertical="center"/>
    </xf>
    <xf numFmtId="0" fontId="14" fillId="0" borderId="0" xfId="0" applyFont="1"/>
    <xf numFmtId="4" fontId="80" fillId="5" borderId="2" xfId="0" applyNumberFormat="1" applyFont="1" applyFill="1" applyBorder="1"/>
    <xf numFmtId="4" fontId="14" fillId="12" borderId="0" xfId="0" applyNumberFormat="1" applyFont="1" applyFill="1"/>
    <xf numFmtId="4" fontId="59" fillId="12" borderId="0" xfId="0" applyNumberFormat="1" applyFont="1" applyFill="1" applyAlignment="1">
      <alignment vertical="center"/>
    </xf>
    <xf numFmtId="0" fontId="34" fillId="12" borderId="0" xfId="0" applyFont="1" applyFill="1" applyAlignment="1">
      <alignment horizontal="center"/>
    </xf>
    <xf numFmtId="0" fontId="79" fillId="12" borderId="0" xfId="0" applyFont="1" applyFill="1" applyAlignment="1">
      <alignment horizontal="center"/>
    </xf>
    <xf numFmtId="0" fontId="74" fillId="12" borderId="0" xfId="0" applyFont="1" applyFill="1" applyAlignment="1">
      <alignment horizontal="center"/>
    </xf>
    <xf numFmtId="0" fontId="26" fillId="12" borderId="0" xfId="0" applyFont="1" applyFill="1" applyAlignment="1">
      <alignment horizontal="center"/>
    </xf>
    <xf numFmtId="0" fontId="13" fillId="12" borderId="0" xfId="0" applyFont="1" applyFill="1" applyAlignment="1">
      <alignment horizontal="center" vertical="top"/>
    </xf>
    <xf numFmtId="0" fontId="32" fillId="12" borderId="0" xfId="0" applyFont="1" applyFill="1" applyAlignment="1">
      <alignment horizontal="center" wrapText="1"/>
    </xf>
    <xf numFmtId="0" fontId="8" fillId="12" borderId="0" xfId="0" applyFont="1" applyFill="1" applyAlignment="1">
      <alignment horizontal="center" vertical="center" wrapText="1"/>
    </xf>
    <xf numFmtId="0" fontId="7" fillId="12" borderId="0" xfId="0" applyFont="1" applyFill="1" applyAlignment="1">
      <alignment horizontal="center"/>
    </xf>
    <xf numFmtId="0" fontId="15" fillId="12" borderId="0" xfId="0" applyFont="1" applyFill="1" applyAlignment="1">
      <alignment horizontal="center"/>
    </xf>
    <xf numFmtId="0" fontId="9" fillId="12" borderId="0" xfId="0" applyFont="1" applyFill="1" applyAlignment="1">
      <alignment horizontal="center"/>
    </xf>
    <xf numFmtId="49" fontId="9" fillId="12" borderId="0" xfId="0" applyNumberFormat="1" applyFont="1" applyFill="1" applyAlignment="1">
      <alignment horizontal="center"/>
    </xf>
    <xf numFmtId="0" fontId="9" fillId="7" borderId="0" xfId="0" applyFont="1" applyFill="1" applyAlignment="1">
      <alignment horizontal="center" vertical="center"/>
    </xf>
    <xf numFmtId="0" fontId="37" fillId="12" borderId="0" xfId="0" applyFont="1" applyFill="1" applyAlignment="1">
      <alignment horizontal="center" wrapText="1"/>
    </xf>
    <xf numFmtId="0" fontId="16" fillId="12" borderId="0" xfId="0" applyFont="1" applyFill="1" applyAlignment="1">
      <alignment horizontal="center" wrapText="1"/>
    </xf>
    <xf numFmtId="0" fontId="8" fillId="12" borderId="0" xfId="0" applyFont="1" applyFill="1" applyAlignment="1">
      <alignment horizontal="center"/>
    </xf>
    <xf numFmtId="0" fontId="67" fillId="6" borderId="11" xfId="0" applyFont="1" applyFill="1" applyBorder="1" applyAlignment="1">
      <alignment horizontal="center" vertical="center" wrapText="1"/>
    </xf>
    <xf numFmtId="0" fontId="67" fillId="6" borderId="6" xfId="0" applyFont="1" applyFill="1" applyBorder="1" applyAlignment="1">
      <alignment horizontal="center" vertical="center" wrapText="1"/>
    </xf>
    <xf numFmtId="0" fontId="43" fillId="12" borderId="0" xfId="0" applyFont="1" applyFill="1" applyAlignment="1">
      <alignment horizontal="center"/>
    </xf>
    <xf numFmtId="0" fontId="44" fillId="12" borderId="0" xfId="0" applyFont="1" applyFill="1" applyAlignment="1">
      <alignment horizontal="center"/>
    </xf>
    <xf numFmtId="49" fontId="44" fillId="12" borderId="0" xfId="0" applyNumberFormat="1" applyFont="1" applyFill="1" applyAlignment="1">
      <alignment horizontal="center"/>
    </xf>
    <xf numFmtId="0" fontId="16" fillId="6" borderId="2" xfId="0" applyFont="1" applyFill="1" applyBorder="1" applyAlignment="1">
      <alignment horizontal="center" vertical="center"/>
    </xf>
    <xf numFmtId="0" fontId="27" fillId="12" borderId="0" xfId="0" applyFont="1" applyFill="1" applyAlignment="1">
      <alignment horizontal="center" vertical="center" wrapText="1"/>
    </xf>
    <xf numFmtId="0" fontId="65" fillId="6" borderId="12" xfId="0" applyFont="1" applyFill="1" applyBorder="1" applyAlignment="1">
      <alignment horizontal="center" vertical="center" wrapText="1"/>
    </xf>
    <xf numFmtId="0" fontId="65" fillId="6" borderId="13" xfId="0" applyFont="1" applyFill="1" applyBorder="1" applyAlignment="1">
      <alignment horizontal="center" vertical="center"/>
    </xf>
    <xf numFmtId="0" fontId="65" fillId="6" borderId="14" xfId="0" applyFont="1" applyFill="1" applyBorder="1" applyAlignment="1">
      <alignment horizontal="center" vertical="center"/>
    </xf>
    <xf numFmtId="0" fontId="65" fillId="6" borderId="15" xfId="0" applyFont="1" applyFill="1" applyBorder="1" applyAlignment="1">
      <alignment horizontal="center" vertical="center"/>
    </xf>
    <xf numFmtId="0" fontId="65" fillId="6" borderId="16" xfId="0" applyFont="1" applyFill="1" applyBorder="1" applyAlignment="1">
      <alignment horizontal="center" vertical="center"/>
    </xf>
    <xf numFmtId="0" fontId="20" fillId="12" borderId="0" xfId="0" applyFont="1" applyFill="1" applyAlignment="1">
      <alignment horizontal="center" vertical="center"/>
    </xf>
    <xf numFmtId="0" fontId="65" fillId="6" borderId="12" xfId="0" applyFont="1" applyFill="1" applyBorder="1" applyAlignment="1">
      <alignment horizontal="center" vertical="center"/>
    </xf>
    <xf numFmtId="0" fontId="65" fillId="6" borderId="13" xfId="0" applyFont="1" applyFill="1" applyBorder="1" applyAlignment="1">
      <alignment horizontal="center" vertical="center" wrapText="1"/>
    </xf>
    <xf numFmtId="0" fontId="32" fillId="12" borderId="0" xfId="0" applyFont="1" applyFill="1" applyAlignment="1">
      <alignment horizontal="center"/>
    </xf>
    <xf numFmtId="0" fontId="52" fillId="5" borderId="2" xfId="0" applyFont="1" applyFill="1" applyBorder="1" applyAlignment="1">
      <alignment horizontal="center" vertical="center"/>
    </xf>
    <xf numFmtId="0" fontId="2" fillId="5" borderId="2" xfId="0" applyFont="1" applyFill="1" applyBorder="1" applyAlignment="1">
      <alignment horizontal="center" vertical="center"/>
    </xf>
    <xf numFmtId="0" fontId="52" fillId="5" borderId="2"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40" fillId="12" borderId="0" xfId="0" applyFont="1" applyFill="1" applyAlignment="1">
      <alignment horizontal="center"/>
    </xf>
    <xf numFmtId="0" fontId="65" fillId="9" borderId="5" xfId="0" applyFont="1" applyFill="1" applyBorder="1" applyAlignment="1">
      <alignment horizontal="justify" wrapText="1"/>
    </xf>
    <xf numFmtId="0" fontId="65" fillId="9" borderId="2" xfId="0" applyFont="1" applyFill="1" applyBorder="1" applyAlignment="1">
      <alignment horizontal="justify" wrapText="1"/>
    </xf>
    <xf numFmtId="0" fontId="65" fillId="0" borderId="9" xfId="0" applyFont="1" applyBorder="1" applyAlignment="1">
      <alignment horizontal="justify" wrapText="1"/>
    </xf>
    <xf numFmtId="0" fontId="65" fillId="9" borderId="2" xfId="0" applyFont="1" applyFill="1" applyBorder="1" applyAlignment="1">
      <alignment horizontal="left" wrapText="1"/>
    </xf>
    <xf numFmtId="0" fontId="65" fillId="0" borderId="9" xfId="0" applyFont="1" applyBorder="1" applyAlignment="1">
      <alignment horizontal="right" wrapText="1"/>
    </xf>
    <xf numFmtId="0" fontId="10" fillId="0" borderId="9" xfId="0" applyFont="1" applyBorder="1" applyAlignment="1">
      <alignment horizontal="right"/>
    </xf>
    <xf numFmtId="4" fontId="10" fillId="9" borderId="2" xfId="0" applyNumberFormat="1" applyFont="1" applyFill="1" applyBorder="1" applyAlignment="1">
      <alignment wrapText="1"/>
    </xf>
    <xf numFmtId="4" fontId="11" fillId="10" borderId="2" xfId="0" applyNumberFormat="1" applyFont="1" applyFill="1" applyBorder="1" applyAlignment="1"/>
    <xf numFmtId="4" fontId="11" fillId="2" borderId="2" xfId="0" applyNumberFormat="1" applyFont="1" applyFill="1" applyBorder="1" applyAlignment="1"/>
    <xf numFmtId="4" fontId="11" fillId="9" borderId="2" xfId="0" applyNumberFormat="1" applyFont="1" applyFill="1" applyBorder="1" applyAlignment="1"/>
    <xf numFmtId="0" fontId="65" fillId="9" borderId="5" xfId="0" applyFont="1" applyFill="1" applyBorder="1" applyAlignment="1">
      <alignment horizontal="left" wrapText="1"/>
    </xf>
    <xf numFmtId="4" fontId="10" fillId="0" borderId="0" xfId="0" applyNumberFormat="1" applyFont="1" applyAlignment="1"/>
    <xf numFmtId="4" fontId="10" fillId="9" borderId="5" xfId="0" applyNumberFormat="1" applyFont="1" applyFill="1" applyBorder="1" applyAlignment="1"/>
    <xf numFmtId="0" fontId="10" fillId="0" borderId="0" xfId="0" applyFont="1" applyAlignment="1"/>
    <xf numFmtId="0" fontId="10" fillId="10" borderId="2" xfId="0" applyFont="1" applyFill="1" applyBorder="1" applyAlignment="1">
      <alignment horizontal="left"/>
    </xf>
    <xf numFmtId="0" fontId="10" fillId="10" borderId="2" xfId="0" applyFont="1" applyFill="1" applyBorder="1" applyAlignment="1"/>
    <xf numFmtId="0" fontId="10" fillId="10" borderId="2" xfId="0" applyFont="1" applyFill="1" applyBorder="1" applyAlignment="1">
      <alignment horizontal="left" wrapText="1"/>
    </xf>
    <xf numFmtId="4" fontId="10" fillId="10" borderId="2" xfId="0" applyNumberFormat="1" applyFont="1" applyFill="1" applyBorder="1" applyAlignment="1"/>
    <xf numFmtId="0" fontId="10" fillId="2" borderId="2" xfId="0" applyFont="1" applyFill="1" applyBorder="1" applyAlignment="1">
      <alignment horizontal="left"/>
    </xf>
    <xf numFmtId="0" fontId="10" fillId="2" borderId="2" xfId="0" applyFont="1" applyFill="1" applyBorder="1" applyAlignment="1"/>
    <xf numFmtId="0" fontId="10" fillId="2" borderId="2" xfId="0" applyFont="1" applyFill="1" applyBorder="1" applyAlignment="1">
      <alignment horizontal="left" wrapText="1"/>
    </xf>
    <xf numFmtId="4" fontId="10" fillId="2" borderId="2" xfId="0" applyNumberFormat="1" applyFont="1" applyFill="1" applyBorder="1" applyAlignment="1"/>
    <xf numFmtId="0" fontId="81" fillId="0" borderId="2" xfId="0" applyFont="1" applyBorder="1" applyAlignment="1">
      <alignment horizontal="left"/>
    </xf>
    <xf numFmtId="0" fontId="81" fillId="0" borderId="2" xfId="0" applyFont="1" applyBorder="1" applyAlignment="1"/>
    <xf numFmtId="0" fontId="81" fillId="0" borderId="2" xfId="0" applyFont="1" applyBorder="1" applyAlignment="1">
      <alignment horizontal="left" wrapText="1"/>
    </xf>
    <xf numFmtId="4" fontId="81" fillId="0" borderId="0" xfId="0" applyNumberFormat="1" applyFont="1" applyAlignment="1"/>
    <xf numFmtId="4" fontId="81" fillId="0" borderId="2" xfId="0" applyNumberFormat="1" applyFont="1" applyBorder="1" applyAlignment="1"/>
    <xf numFmtId="0" fontId="81" fillId="0" borderId="0" xfId="0" applyFont="1" applyAlignment="1"/>
    <xf numFmtId="4" fontId="81" fillId="12" borderId="2" xfId="0" applyNumberFormat="1" applyFont="1" applyFill="1" applyBorder="1" applyAlignment="1"/>
    <xf numFmtId="0" fontId="82" fillId="0" borderId="2" xfId="0" applyFont="1" applyBorder="1" applyAlignment="1">
      <alignment wrapText="1" readingOrder="1"/>
    </xf>
    <xf numFmtId="0" fontId="81" fillId="0" borderId="10" xfId="0" applyFont="1" applyBorder="1" applyAlignment="1">
      <alignment wrapText="1" readingOrder="1"/>
    </xf>
    <xf numFmtId="2" fontId="65" fillId="9" borderId="2" xfId="0" applyNumberFormat="1" applyFont="1" applyFill="1" applyBorder="1" applyAlignment="1">
      <alignment horizontal="right" wrapText="1"/>
    </xf>
    <xf numFmtId="4" fontId="81" fillId="13" borderId="2" xfId="0" applyNumberFormat="1" applyFont="1" applyFill="1" applyBorder="1" applyAlignment="1"/>
    <xf numFmtId="2" fontId="65" fillId="0" borderId="0" xfId="0" applyNumberFormat="1" applyFont="1" applyAlignment="1">
      <alignment horizontal="right" wrapText="1"/>
    </xf>
    <xf numFmtId="4" fontId="65" fillId="9" borderId="2" xfId="0" applyNumberFormat="1" applyFont="1" applyFill="1" applyBorder="1" applyAlignment="1">
      <alignment horizontal="right" wrapText="1"/>
    </xf>
    <xf numFmtId="4" fontId="81" fillId="10" borderId="2" xfId="0" applyNumberFormat="1" applyFont="1" applyFill="1" applyBorder="1" applyAlignment="1"/>
    <xf numFmtId="4" fontId="10" fillId="9" borderId="2" xfId="0" applyNumberFormat="1" applyFont="1" applyFill="1" applyBorder="1" applyAlignment="1"/>
    <xf numFmtId="4" fontId="10" fillId="13" borderId="2" xfId="0" applyNumberFormat="1" applyFont="1" applyFill="1" applyBorder="1" applyAlignment="1"/>
    <xf numFmtId="0" fontId="10" fillId="8" borderId="2" xfId="0" applyFont="1" applyFill="1" applyBorder="1" applyAlignment="1">
      <alignment horizontal="left"/>
    </xf>
    <xf numFmtId="0" fontId="10" fillId="8" borderId="2" xfId="0" applyFont="1" applyFill="1" applyBorder="1" applyAlignment="1"/>
    <xf numFmtId="0" fontId="10" fillId="8" borderId="2" xfId="0" applyFont="1" applyFill="1" applyBorder="1" applyAlignment="1">
      <alignment horizontal="left" wrapText="1"/>
    </xf>
    <xf numFmtId="4" fontId="10" fillId="8" borderId="2" xfId="0" applyNumberFormat="1" applyFont="1" applyFill="1" applyBorder="1" applyAlignment="1"/>
    <xf numFmtId="4" fontId="83" fillId="0" borderId="0" xfId="0" applyNumberFormat="1" applyFont="1" applyAlignment="1"/>
    <xf numFmtId="0" fontId="83" fillId="0" borderId="0" xfId="0" applyFont="1" applyAlignment="1"/>
    <xf numFmtId="4" fontId="84" fillId="0" borderId="0" xfId="0" applyNumberFormat="1" applyFont="1" applyAlignment="1"/>
    <xf numFmtId="0" fontId="84" fillId="0" borderId="0" xfId="0" applyFont="1" applyAlignment="1"/>
    <xf numFmtId="0" fontId="10" fillId="0" borderId="2" xfId="0" applyFont="1" applyBorder="1" applyAlignment="1">
      <alignment horizontal="left"/>
    </xf>
    <xf numFmtId="0" fontId="10" fillId="0" borderId="2" xfId="0" applyFont="1" applyBorder="1" applyAlignment="1"/>
    <xf numFmtId="0" fontId="10" fillId="0" borderId="2" xfId="0" applyFont="1" applyBorder="1" applyAlignment="1">
      <alignment horizontal="left" wrapText="1"/>
    </xf>
    <xf numFmtId="4" fontId="10" fillId="0" borderId="2" xfId="0" applyNumberFormat="1" applyFont="1" applyBorder="1" applyAlignment="1"/>
    <xf numFmtId="0" fontId="10" fillId="0" borderId="10" xfId="0" applyFont="1" applyBorder="1" applyAlignment="1">
      <alignment readingOrder="1"/>
    </xf>
    <xf numFmtId="0" fontId="81" fillId="0" borderId="10" xfId="0" applyFont="1" applyBorder="1" applyAlignment="1">
      <alignment wrapText="1"/>
    </xf>
    <xf numFmtId="0" fontId="81" fillId="16" borderId="2" xfId="0" applyFont="1" applyFill="1" applyBorder="1" applyAlignment="1">
      <alignment horizontal="left"/>
    </xf>
    <xf numFmtId="0" fontId="81" fillId="16" borderId="2" xfId="0" applyFont="1" applyFill="1" applyBorder="1" applyAlignment="1"/>
    <xf numFmtId="0" fontId="81" fillId="16" borderId="2" xfId="0" applyFont="1" applyFill="1" applyBorder="1" applyAlignment="1">
      <alignment horizontal="left" wrapText="1"/>
    </xf>
    <xf numFmtId="4" fontId="81" fillId="16" borderId="2" xfId="0" applyNumberFormat="1" applyFont="1" applyFill="1" applyBorder="1" applyAlignment="1"/>
    <xf numFmtId="4" fontId="10" fillId="0" borderId="9" xfId="0" applyNumberFormat="1" applyFont="1" applyBorder="1" applyAlignment="1"/>
    <xf numFmtId="0" fontId="10" fillId="0" borderId="9" xfId="0" applyFont="1" applyBorder="1" applyAlignment="1"/>
    <xf numFmtId="0" fontId="65" fillId="0" borderId="9" xfId="0" applyFont="1" applyBorder="1" applyAlignment="1">
      <alignment horizontal="left" wrapText="1"/>
    </xf>
    <xf numFmtId="4" fontId="65" fillId="0" borderId="0" xfId="0" applyNumberFormat="1" applyFont="1" applyAlignment="1">
      <alignment horizontal="right" wrapText="1"/>
    </xf>
    <xf numFmtId="4" fontId="10" fillId="10" borderId="2" xfId="0" applyNumberFormat="1" applyFont="1" applyFill="1" applyBorder="1" applyAlignment="1">
      <alignment horizontal="right"/>
    </xf>
    <xf numFmtId="0" fontId="10" fillId="0" borderId="9" xfId="0" applyFont="1" applyBorder="1" applyAlignment="1">
      <alignment horizontal="left"/>
    </xf>
    <xf numFmtId="4" fontId="10" fillId="0" borderId="0" xfId="0" applyNumberFormat="1" applyFont="1" applyAlignment="1">
      <alignment horizontal="right"/>
    </xf>
    <xf numFmtId="0" fontId="65" fillId="10" borderId="2" xfId="0" applyFont="1" applyFill="1" applyBorder="1" applyAlignment="1">
      <alignment horizontal="left" wrapText="1"/>
    </xf>
    <xf numFmtId="0" fontId="65" fillId="10" borderId="2" xfId="0" applyFont="1" applyFill="1" applyBorder="1" applyAlignment="1">
      <alignment horizontal="justify" wrapText="1"/>
    </xf>
    <xf numFmtId="0" fontId="65" fillId="2" borderId="2" xfId="0" applyFont="1" applyFill="1" applyBorder="1" applyAlignment="1">
      <alignment horizontal="left" wrapText="1"/>
    </xf>
    <xf numFmtId="0" fontId="65" fillId="2" borderId="2" xfId="0" applyFont="1" applyFill="1" applyBorder="1" applyAlignment="1">
      <alignment horizontal="justify" wrapText="1"/>
    </xf>
    <xf numFmtId="0" fontId="81" fillId="0" borderId="2" xfId="0" applyFont="1" applyBorder="1" applyAlignment="1">
      <alignment wrapText="1"/>
    </xf>
    <xf numFmtId="4" fontId="81" fillId="0" borderId="9" xfId="0" applyNumberFormat="1" applyFont="1" applyBorder="1" applyAlignment="1"/>
    <xf numFmtId="0" fontId="10" fillId="0" borderId="9" xfId="0" applyFont="1" applyBorder="1" applyAlignment="1">
      <alignment horizontal="left" wrapText="1"/>
    </xf>
    <xf numFmtId="0" fontId="10" fillId="16" borderId="2" xfId="0" applyFont="1" applyFill="1" applyBorder="1" applyAlignment="1">
      <alignment horizontal="left"/>
    </xf>
    <xf numFmtId="0" fontId="10" fillId="16" borderId="2" xfId="0" applyFont="1" applyFill="1" applyBorder="1" applyAlignment="1"/>
    <xf numFmtId="0" fontId="10" fillId="16" borderId="2" xfId="0" applyFont="1" applyFill="1" applyBorder="1" applyAlignment="1">
      <alignment horizontal="left" wrapText="1"/>
    </xf>
    <xf numFmtId="4" fontId="10" fillId="16" borderId="2" xfId="0" applyNumberFormat="1" applyFont="1" applyFill="1" applyBorder="1" applyAlignment="1"/>
    <xf numFmtId="0" fontId="81" fillId="0" borderId="9" xfId="0" applyFont="1" applyBorder="1" applyAlignment="1">
      <alignment horizontal="left" wrapText="1"/>
    </xf>
    <xf numFmtId="0" fontId="10" fillId="2" borderId="2" xfId="0" quotePrefix="1" applyFont="1" applyFill="1" applyBorder="1" applyAlignment="1">
      <alignment horizontal="left"/>
    </xf>
    <xf numFmtId="2" fontId="10" fillId="0" borderId="0" xfId="0" applyNumberFormat="1" applyFont="1" applyAlignment="1"/>
    <xf numFmtId="2" fontId="10" fillId="2" borderId="2" xfId="0" applyNumberFormat="1" applyFont="1" applyFill="1" applyBorder="1" applyAlignment="1"/>
    <xf numFmtId="49" fontId="10" fillId="10" borderId="2" xfId="0" quotePrefix="1" applyNumberFormat="1" applyFont="1" applyFill="1" applyBorder="1" applyAlignment="1">
      <alignment horizontal="left"/>
    </xf>
    <xf numFmtId="49" fontId="10" fillId="10" borderId="2" xfId="0" applyNumberFormat="1" applyFont="1" applyFill="1" applyBorder="1" applyAlignment="1">
      <alignment horizontal="left"/>
    </xf>
    <xf numFmtId="49" fontId="81" fillId="0" borderId="2" xfId="0" applyNumberFormat="1" applyFont="1" applyBorder="1" applyAlignment="1">
      <alignment horizontal="left"/>
    </xf>
    <xf numFmtId="2" fontId="81" fillId="0" borderId="0" xfId="0" applyNumberFormat="1" applyFont="1" applyAlignment="1"/>
    <xf numFmtId="2" fontId="81" fillId="0" borderId="2" xfId="0" applyNumberFormat="1" applyFont="1" applyBorder="1" applyAlignment="1"/>
  </cellXfs>
  <cellStyles count="4">
    <cellStyle name="Énfasis3 2" xfId="3" xr:uid="{00000000-0005-0000-0000-000000000000}"/>
    <cellStyle name="Hipervínculo" xfId="1" builtinId="8"/>
    <cellStyle name="Normal" xfId="0" builtinId="0"/>
    <cellStyle name="Normal 2" xfId="2" xr:uid="{00000000-0005-0000-0000-000003000000}"/>
  </cellStyles>
  <dxfs count="0"/>
  <tableStyles count="0" defaultTableStyle="TableStyleMedium2" defaultPivotStyle="PivotStyleLight16"/>
  <colors>
    <mruColors>
      <color rgb="FF00FF00"/>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5.jpeg"/></Relationships>
</file>

<file path=xl/drawings/_rels/drawing5.x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5.jpeg"/></Relationships>
</file>

<file path=xl/drawings/_rels/drawing7.x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5.jpeg"/></Relationships>
</file>

<file path=xl/drawings/_rels/drawing8.x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5.jpeg"/></Relationships>
</file>

<file path=xl/drawings/_rels/drawing9.x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5.jpeg"/></Relationships>
</file>

<file path=xl/drawings/_rels/drawing10.x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5.jpeg"/></Relationships>
</file>

<file path=xl/drawings/_rels/drawing11.x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editAs="oneCell">
    <xdr:from>
      <xdr:col>1</xdr:col>
      <xdr:colOff>15876</xdr:colOff>
      <xdr:row>0</xdr:row>
      <xdr:rowOff>164041</xdr:rowOff>
    </xdr:from>
    <xdr:to>
      <xdr:col>2</xdr:col>
      <xdr:colOff>633722</xdr:colOff>
      <xdr:row>4</xdr:row>
      <xdr:rowOff>275166</xdr:rowOff>
    </xdr:to>
    <xdr:pic>
      <xdr:nvPicPr>
        <xdr:cNvPr id="3" name="Picture 2" descr="LOGO_LXVII_SLOGAN">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3459" y="164041"/>
          <a:ext cx="956513" cy="873125"/>
        </a:xfrm>
        <a:prstGeom prst="rect">
          <a:avLst/>
        </a:prstGeom>
        <a:ln>
          <a:noFill/>
        </a:ln>
        <a:effectLst>
          <a:softEdge rad="112500"/>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50801</xdr:colOff>
      <xdr:row>0</xdr:row>
      <xdr:rowOff>38101</xdr:rowOff>
    </xdr:from>
    <xdr:to>
      <xdr:col>2</xdr:col>
      <xdr:colOff>419101</xdr:colOff>
      <xdr:row>6</xdr:row>
      <xdr:rowOff>62101</xdr:rowOff>
    </xdr:to>
    <xdr:pic>
      <xdr:nvPicPr>
        <xdr:cNvPr id="3" name="Picture 2" descr="LOGO_LXVII_SLOGAN">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9251" y="38101"/>
          <a:ext cx="1327150" cy="1211450"/>
        </a:xfrm>
        <a:prstGeom prst="rect">
          <a:avLst/>
        </a:prstGeom>
        <a:ln>
          <a:noFill/>
        </a:ln>
        <a:effectLst>
          <a:softEdge rad="112500"/>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104775</xdr:colOff>
      <xdr:row>204</xdr:row>
      <xdr:rowOff>20955</xdr:rowOff>
    </xdr:from>
    <xdr:to>
      <xdr:col>2</xdr:col>
      <xdr:colOff>2042160</xdr:colOff>
      <xdr:row>208</xdr:row>
      <xdr:rowOff>152400</xdr:rowOff>
    </xdr:to>
    <xdr:sp macro="" textlink="">
      <xdr:nvSpPr>
        <xdr:cNvPr id="3" name="Text Box 13">
          <a:extLst>
            <a:ext uri="{FF2B5EF4-FFF2-40B4-BE49-F238E27FC236}">
              <a16:creationId xmlns:a16="http://schemas.microsoft.com/office/drawing/2014/main" id="{00000000-0008-0000-0200-000003000000}"/>
            </a:ext>
          </a:extLst>
        </xdr:cNvPr>
        <xdr:cNvSpPr txBox="1">
          <a:spLocks noChangeArrowheads="1"/>
        </xdr:cNvSpPr>
      </xdr:nvSpPr>
      <xdr:spPr bwMode="auto">
        <a:xfrm>
          <a:off x="342900" y="36663630"/>
          <a:ext cx="2546985" cy="779145"/>
        </a:xfrm>
        <a:prstGeom prst="rect">
          <a:avLst/>
        </a:prstGeom>
        <a:solidFill>
          <a:srgbClr val="FFFFFF"/>
        </a:solidFill>
        <a:ln w="9525">
          <a:noFill/>
          <a:miter lim="800000"/>
          <a:headEnd/>
          <a:tailEnd/>
        </a:ln>
      </xdr:spPr>
      <xdr:txBody>
        <a:bodyPr vertOverflow="clip" wrap="square" lIns="91440" tIns="45720" rIns="91440" bIns="45720" anchor="t" upright="1"/>
        <a:lstStyle/>
        <a:p>
          <a:pPr algn="ctr" rtl="1">
            <a:lnSpc>
              <a:spcPts val="800"/>
            </a:lnSpc>
            <a:defRPr sz="1000"/>
          </a:pPr>
          <a:r>
            <a:rPr lang="es-MX" sz="900" b="0" i="0" strike="noStrike">
              <a:solidFill>
                <a:srgbClr val="000000"/>
              </a:solidFill>
              <a:latin typeface="Calibri"/>
            </a:rPr>
            <a:t>PRESIDENTE MUNICIPAL</a:t>
          </a:r>
        </a:p>
        <a:p>
          <a:pPr algn="ctr" rtl="1">
            <a:lnSpc>
              <a:spcPts val="800"/>
            </a:lnSpc>
            <a:defRPr sz="1000"/>
          </a:pPr>
          <a:endParaRPr lang="es-MX" sz="900" b="0" i="0" strike="noStrike">
            <a:solidFill>
              <a:srgbClr val="000000"/>
            </a:solidFill>
            <a:latin typeface="Calibri"/>
          </a:endParaRPr>
        </a:p>
        <a:p>
          <a:pPr algn="ctr" rtl="1">
            <a:lnSpc>
              <a:spcPts val="800"/>
            </a:lnSpc>
            <a:defRPr sz="1000"/>
          </a:pPr>
          <a:endParaRPr lang="es-MX" sz="900" b="0" i="0" strike="noStrike">
            <a:solidFill>
              <a:srgbClr val="000000"/>
            </a:solidFill>
            <a:latin typeface="Calibri"/>
          </a:endParaRPr>
        </a:p>
        <a:p>
          <a:pPr algn="ctr" rtl="1">
            <a:lnSpc>
              <a:spcPts val="800"/>
            </a:lnSpc>
            <a:defRPr sz="1000"/>
          </a:pPr>
          <a:endParaRPr lang="es-MX" sz="900" b="0" i="0" strike="noStrike">
            <a:solidFill>
              <a:srgbClr val="000000"/>
            </a:solidFill>
            <a:latin typeface="Calibri"/>
          </a:endParaRPr>
        </a:p>
        <a:p>
          <a:pPr algn="ctr" rtl="1">
            <a:lnSpc>
              <a:spcPts val="800"/>
            </a:lnSpc>
            <a:defRPr sz="1000"/>
          </a:pPr>
          <a:r>
            <a:rPr lang="es-MX" sz="900" b="0" i="0" strike="noStrike">
              <a:solidFill>
                <a:srgbClr val="000000"/>
              </a:solidFill>
              <a:latin typeface="Calibri"/>
            </a:rPr>
            <a:t>_______________________________</a:t>
          </a:r>
        </a:p>
        <a:p>
          <a:pPr algn="ctr" rtl="1">
            <a:lnSpc>
              <a:spcPts val="700"/>
            </a:lnSpc>
            <a:defRPr sz="1000"/>
          </a:pPr>
          <a:r>
            <a:rPr lang="es-MX" sz="800" b="0" i="0" strike="noStrike">
              <a:solidFill>
                <a:srgbClr val="000000"/>
              </a:solidFill>
              <a:latin typeface="Calibri"/>
            </a:rPr>
            <a:t>LAE.</a:t>
          </a:r>
          <a:r>
            <a:rPr lang="es-MX" sz="800" b="0" i="0" strike="noStrike" baseline="0">
              <a:solidFill>
                <a:srgbClr val="000000"/>
              </a:solidFill>
              <a:latin typeface="Calibri"/>
            </a:rPr>
            <a:t> MANUEL DIONICIO ROJAS MONTANE</a:t>
          </a:r>
          <a:endParaRPr lang="es-MX" sz="800" b="0" i="0" strike="noStrike">
            <a:solidFill>
              <a:srgbClr val="000000"/>
            </a:solidFill>
            <a:latin typeface="Calibri"/>
          </a:endParaRPr>
        </a:p>
        <a:p>
          <a:pPr algn="ctr" rtl="1">
            <a:lnSpc>
              <a:spcPts val="700"/>
            </a:lnSpc>
            <a:defRPr sz="1000"/>
          </a:pPr>
          <a:endParaRPr lang="es-MX" sz="700" b="0" i="0" strike="noStrike">
            <a:solidFill>
              <a:srgbClr val="000000"/>
            </a:solidFill>
            <a:latin typeface="Arial"/>
            <a:cs typeface="Arial"/>
          </a:endParaRPr>
        </a:p>
        <a:p>
          <a:pPr algn="ctr" rtl="1">
            <a:lnSpc>
              <a:spcPts val="1300"/>
            </a:lnSpc>
            <a:defRPr sz="1000"/>
          </a:pPr>
          <a:endParaRPr lang="es-MX" sz="1200" b="0" i="0" strike="noStrike">
            <a:solidFill>
              <a:srgbClr val="000000"/>
            </a:solidFill>
            <a:latin typeface="Times New Roman"/>
            <a:cs typeface="Times New Roman"/>
          </a:endParaRPr>
        </a:p>
        <a:p>
          <a:pPr algn="ctr" rtl="1">
            <a:lnSpc>
              <a:spcPts val="1200"/>
            </a:lnSpc>
            <a:defRPr sz="1000"/>
          </a:pPr>
          <a:endParaRPr lang="es-MX" sz="1200" b="0" i="0" strike="noStrike">
            <a:solidFill>
              <a:srgbClr val="000000"/>
            </a:solidFill>
            <a:latin typeface="Times New Roman"/>
            <a:cs typeface="Times New Roman"/>
          </a:endParaRPr>
        </a:p>
      </xdr:txBody>
    </xdr:sp>
    <xdr:clientData/>
  </xdr:twoCellAnchor>
  <xdr:twoCellAnchor>
    <xdr:from>
      <xdr:col>1</xdr:col>
      <xdr:colOff>49530</xdr:colOff>
      <xdr:row>211</xdr:row>
      <xdr:rowOff>24766</xdr:rowOff>
    </xdr:from>
    <xdr:to>
      <xdr:col>2</xdr:col>
      <xdr:colOff>1918653</xdr:colOff>
      <xdr:row>214</xdr:row>
      <xdr:rowOff>116841</xdr:rowOff>
    </xdr:to>
    <xdr:sp macro="" textlink="">
      <xdr:nvSpPr>
        <xdr:cNvPr id="4" name="Text Box 14">
          <a:extLst>
            <a:ext uri="{FF2B5EF4-FFF2-40B4-BE49-F238E27FC236}">
              <a16:creationId xmlns:a16="http://schemas.microsoft.com/office/drawing/2014/main" id="{00000000-0008-0000-0200-000004000000}"/>
            </a:ext>
          </a:extLst>
        </xdr:cNvPr>
        <xdr:cNvSpPr txBox="1">
          <a:spLocks noChangeArrowheads="1"/>
        </xdr:cNvSpPr>
      </xdr:nvSpPr>
      <xdr:spPr bwMode="auto">
        <a:xfrm>
          <a:off x="287655" y="37886641"/>
          <a:ext cx="2478723" cy="806450"/>
        </a:xfrm>
        <a:prstGeom prst="rect">
          <a:avLst/>
        </a:prstGeom>
        <a:solidFill>
          <a:srgbClr val="FFFFFF"/>
        </a:solidFill>
        <a:ln w="9525">
          <a:noFill/>
          <a:miter lim="800000"/>
          <a:headEnd/>
          <a:tailEnd/>
        </a:ln>
      </xdr:spPr>
      <xdr:txBody>
        <a:bodyPr vertOverflow="clip" wrap="square" lIns="91440" tIns="45720" rIns="91440" bIns="45720" anchor="t" upright="1"/>
        <a:lstStyle/>
        <a:p>
          <a:pPr algn="ctr" rtl="1">
            <a:defRPr sz="1000"/>
          </a:pPr>
          <a:r>
            <a:rPr lang="es-MX" sz="900" b="0" i="0" strike="noStrike">
              <a:solidFill>
                <a:srgbClr val="000000"/>
              </a:solidFill>
              <a:latin typeface="Calibri"/>
            </a:rPr>
            <a:t>SÍNDICO </a:t>
          </a:r>
          <a:endParaRPr lang="es-MX" sz="800" b="0" i="0" strike="noStrike">
            <a:solidFill>
              <a:srgbClr val="000000"/>
            </a:solidFill>
            <a:latin typeface="Calibri"/>
          </a:endParaRPr>
        </a:p>
        <a:p>
          <a:pPr algn="ctr" rtl="1">
            <a:defRPr sz="1000"/>
          </a:pPr>
          <a:endParaRPr lang="es-MX" sz="800" b="0" i="0" strike="noStrike">
            <a:solidFill>
              <a:srgbClr val="000000"/>
            </a:solidFill>
            <a:latin typeface="Calibri"/>
          </a:endParaRPr>
        </a:p>
        <a:p>
          <a:pPr algn="ctr" rtl="1">
            <a:defRPr sz="1000"/>
          </a:pPr>
          <a:endParaRPr lang="es-MX" sz="900" b="0" i="0" strike="noStrike">
            <a:solidFill>
              <a:srgbClr val="000000"/>
            </a:solidFill>
            <a:latin typeface="Calibri"/>
          </a:endParaRPr>
        </a:p>
        <a:p>
          <a:pPr algn="ctr" rtl="1">
            <a:defRPr sz="1000"/>
          </a:pPr>
          <a:r>
            <a:rPr lang="es-MX" sz="900" b="0" i="0" strike="noStrike">
              <a:solidFill>
                <a:srgbClr val="000000"/>
              </a:solidFill>
              <a:latin typeface="Calibri"/>
            </a:rPr>
            <a:t>_______________________________</a:t>
          </a:r>
          <a:endParaRPr lang="es-MX" sz="800" b="0" i="0" strike="noStrike">
            <a:solidFill>
              <a:srgbClr val="000000"/>
            </a:solidFill>
            <a:latin typeface="Calibri"/>
          </a:endParaRPr>
        </a:p>
        <a:p>
          <a:pPr algn="ctr" rtl="1">
            <a:defRPr sz="1000"/>
          </a:pPr>
          <a:r>
            <a:rPr lang="es-MX" sz="800" b="0" i="0" strike="noStrike">
              <a:solidFill>
                <a:srgbClr val="000000"/>
              </a:solidFill>
              <a:latin typeface="Calibri"/>
              <a:cs typeface="+mn-cs"/>
            </a:rPr>
            <a:t>C.</a:t>
          </a:r>
          <a:r>
            <a:rPr lang="es-MX" sz="800" b="0" i="0" strike="noStrike" baseline="0">
              <a:solidFill>
                <a:srgbClr val="000000"/>
              </a:solidFill>
              <a:latin typeface="Calibri"/>
              <a:cs typeface="+mn-cs"/>
            </a:rPr>
            <a:t> YADIRA VERAGARA CAMPOS</a:t>
          </a:r>
          <a:endParaRPr lang="es-MX" sz="800" b="0" i="0" strike="noStrike">
            <a:solidFill>
              <a:srgbClr val="000000"/>
            </a:solidFill>
            <a:latin typeface="Arial"/>
            <a:cs typeface="Arial"/>
          </a:endParaRPr>
        </a:p>
        <a:p>
          <a:pPr algn="ctr" rtl="1">
            <a:defRPr sz="1000"/>
          </a:pPr>
          <a:endParaRPr lang="es-MX" sz="1200" b="0" i="0" strike="noStrike">
            <a:solidFill>
              <a:srgbClr val="000000"/>
            </a:solidFill>
            <a:latin typeface="Times New Roman"/>
            <a:cs typeface="Times New Roman"/>
          </a:endParaRPr>
        </a:p>
        <a:p>
          <a:pPr algn="ctr" rtl="1">
            <a:defRPr sz="1000"/>
          </a:pPr>
          <a:endParaRPr lang="es-MX" sz="1200" b="0" i="0" strike="noStrike">
            <a:solidFill>
              <a:srgbClr val="000000"/>
            </a:solidFill>
            <a:latin typeface="Times New Roman"/>
            <a:cs typeface="Times New Roman"/>
          </a:endParaRPr>
        </a:p>
      </xdr:txBody>
    </xdr:sp>
    <xdr:clientData/>
  </xdr:twoCellAnchor>
  <xdr:twoCellAnchor>
    <xdr:from>
      <xdr:col>2</xdr:col>
      <xdr:colOff>3284220</xdr:colOff>
      <xdr:row>211</xdr:row>
      <xdr:rowOff>3809</xdr:rowOff>
    </xdr:from>
    <xdr:to>
      <xdr:col>5</xdr:col>
      <xdr:colOff>723900</xdr:colOff>
      <xdr:row>214</xdr:row>
      <xdr:rowOff>152399</xdr:rowOff>
    </xdr:to>
    <xdr:sp macro="" textlink="">
      <xdr:nvSpPr>
        <xdr:cNvPr id="5" name="Text Box 15">
          <a:extLst>
            <a:ext uri="{FF2B5EF4-FFF2-40B4-BE49-F238E27FC236}">
              <a16:creationId xmlns:a16="http://schemas.microsoft.com/office/drawing/2014/main" id="{00000000-0008-0000-0200-000005000000}"/>
            </a:ext>
          </a:extLst>
        </xdr:cNvPr>
        <xdr:cNvSpPr txBox="1">
          <a:spLocks noChangeArrowheads="1"/>
        </xdr:cNvSpPr>
      </xdr:nvSpPr>
      <xdr:spPr bwMode="auto">
        <a:xfrm>
          <a:off x="4131945" y="37865684"/>
          <a:ext cx="3164205" cy="862965"/>
        </a:xfrm>
        <a:prstGeom prst="rect">
          <a:avLst/>
        </a:prstGeom>
        <a:solidFill>
          <a:srgbClr val="FFFFFF"/>
        </a:solidFill>
        <a:ln w="9525">
          <a:noFill/>
          <a:miter lim="800000"/>
          <a:headEnd/>
          <a:tailEnd/>
        </a:ln>
      </xdr:spPr>
      <xdr:txBody>
        <a:bodyPr vertOverflow="clip" wrap="square" lIns="91440" tIns="45720" rIns="91440" bIns="45720" anchor="t" upright="1"/>
        <a:lstStyle/>
        <a:p>
          <a:pPr algn="ctr" rtl="1">
            <a:defRPr sz="1000"/>
          </a:pPr>
          <a:r>
            <a:rPr lang="es-MX" sz="900" b="0" i="0" strike="noStrike">
              <a:solidFill>
                <a:srgbClr val="000000"/>
              </a:solidFill>
              <a:latin typeface="Calibri"/>
            </a:rPr>
            <a:t>REGIDOR </a:t>
          </a:r>
        </a:p>
        <a:p>
          <a:pPr algn="ctr" rtl="1">
            <a:defRPr sz="1000"/>
          </a:pPr>
          <a:endParaRPr lang="es-MX" sz="900" b="0" i="0" strike="noStrike">
            <a:solidFill>
              <a:srgbClr val="000000"/>
            </a:solidFill>
            <a:latin typeface="Calibri"/>
          </a:endParaRPr>
        </a:p>
        <a:p>
          <a:pPr algn="ctr" rtl="1">
            <a:defRPr sz="1000"/>
          </a:pPr>
          <a:endParaRPr lang="es-MX" sz="900" b="0" i="0" strike="noStrike">
            <a:solidFill>
              <a:srgbClr val="000000"/>
            </a:solidFill>
            <a:latin typeface="Calibri"/>
          </a:endParaRPr>
        </a:p>
        <a:p>
          <a:pPr algn="ctr" rtl="1">
            <a:defRPr sz="1000"/>
          </a:pPr>
          <a:r>
            <a:rPr lang="es-MX" sz="900" b="0" i="0" strike="noStrike">
              <a:solidFill>
                <a:srgbClr val="000000"/>
              </a:solidFill>
              <a:latin typeface="Calibri"/>
            </a:rPr>
            <a:t>________________________________</a:t>
          </a:r>
        </a:p>
        <a:p>
          <a:pPr algn="ctr" rtl="1">
            <a:defRPr sz="1000"/>
          </a:pPr>
          <a:r>
            <a:rPr lang="es-MX" sz="800" b="0" i="0" strike="noStrike">
              <a:solidFill>
                <a:srgbClr val="000000"/>
              </a:solidFill>
              <a:latin typeface="Arial"/>
              <a:cs typeface="Arial"/>
            </a:rPr>
            <a:t>C.</a:t>
          </a:r>
          <a:r>
            <a:rPr lang="es-MX" sz="800" b="0" i="0" strike="noStrike" baseline="0">
              <a:solidFill>
                <a:srgbClr val="000000"/>
              </a:solidFill>
              <a:latin typeface="Arial"/>
              <a:cs typeface="Arial"/>
            </a:rPr>
            <a:t> JOSE LORENOZA AGUILAR LIRA</a:t>
          </a:r>
          <a:endParaRPr lang="es-MX" sz="800" b="0" i="0" strike="noStrike">
            <a:solidFill>
              <a:srgbClr val="000000"/>
            </a:solidFill>
            <a:latin typeface="Arial"/>
            <a:cs typeface="Arial"/>
          </a:endParaRPr>
        </a:p>
        <a:p>
          <a:pPr algn="ctr" rtl="1">
            <a:defRPr sz="1000"/>
          </a:pPr>
          <a:endParaRPr lang="es-MX" sz="1200" b="0" i="0" strike="noStrike">
            <a:solidFill>
              <a:srgbClr val="000000"/>
            </a:solidFill>
            <a:latin typeface="Times New Roman"/>
            <a:cs typeface="Times New Roman"/>
          </a:endParaRPr>
        </a:p>
        <a:p>
          <a:pPr algn="ctr" rtl="1">
            <a:defRPr sz="1000"/>
          </a:pPr>
          <a:endParaRPr lang="es-MX" sz="1200" b="0" i="0" strike="noStrike">
            <a:solidFill>
              <a:srgbClr val="000000"/>
            </a:solidFill>
            <a:latin typeface="Times New Roman"/>
            <a:cs typeface="Times New Roman"/>
          </a:endParaRPr>
        </a:p>
      </xdr:txBody>
    </xdr:sp>
    <xdr:clientData/>
  </xdr:twoCellAnchor>
  <xdr:twoCellAnchor>
    <xdr:from>
      <xdr:col>2</xdr:col>
      <xdr:colOff>3185160</xdr:colOff>
      <xdr:row>204</xdr:row>
      <xdr:rowOff>3810</xdr:rowOff>
    </xdr:from>
    <xdr:to>
      <xdr:col>5</xdr:col>
      <xdr:colOff>855345</xdr:colOff>
      <xdr:row>208</xdr:row>
      <xdr:rowOff>180975</xdr:rowOff>
    </xdr:to>
    <xdr:sp macro="" textlink="">
      <xdr:nvSpPr>
        <xdr:cNvPr id="6" name="Text Box 15">
          <a:extLst>
            <a:ext uri="{FF2B5EF4-FFF2-40B4-BE49-F238E27FC236}">
              <a16:creationId xmlns:a16="http://schemas.microsoft.com/office/drawing/2014/main" id="{00000000-0008-0000-0200-000006000000}"/>
            </a:ext>
          </a:extLst>
        </xdr:cNvPr>
        <xdr:cNvSpPr txBox="1">
          <a:spLocks noChangeArrowheads="1"/>
        </xdr:cNvSpPr>
      </xdr:nvSpPr>
      <xdr:spPr bwMode="auto">
        <a:xfrm>
          <a:off x="4032885" y="36646485"/>
          <a:ext cx="3394710" cy="824865"/>
        </a:xfrm>
        <a:prstGeom prst="rect">
          <a:avLst/>
        </a:prstGeom>
        <a:solidFill>
          <a:srgbClr val="FFFFFF"/>
        </a:solidFill>
        <a:ln w="9525">
          <a:noFill/>
          <a:miter lim="800000"/>
          <a:headEnd/>
          <a:tailEnd/>
        </a:ln>
      </xdr:spPr>
      <xdr:txBody>
        <a:bodyPr vertOverflow="clip" wrap="square" lIns="91440" tIns="45720" rIns="91440" bIns="45720" anchor="t" upright="1"/>
        <a:lstStyle/>
        <a:p>
          <a:pPr algn="ctr" rtl="1">
            <a:lnSpc>
              <a:spcPts val="900"/>
            </a:lnSpc>
            <a:defRPr sz="1000"/>
          </a:pPr>
          <a:r>
            <a:rPr lang="es-MX" sz="900" b="0" i="0" strike="noStrike">
              <a:solidFill>
                <a:srgbClr val="000000"/>
              </a:solidFill>
              <a:latin typeface="Calibri"/>
            </a:rPr>
            <a:t>TESORERO MUNICIPAL</a:t>
          </a:r>
          <a:endParaRPr lang="es-MX" sz="800" b="0" i="0" strike="noStrike">
            <a:solidFill>
              <a:srgbClr val="000000"/>
            </a:solidFill>
            <a:latin typeface="Calibri"/>
          </a:endParaRPr>
        </a:p>
        <a:p>
          <a:pPr algn="ctr" rtl="1">
            <a:lnSpc>
              <a:spcPts val="800"/>
            </a:lnSpc>
            <a:defRPr sz="1000"/>
          </a:pPr>
          <a:endParaRPr lang="es-MX" sz="800" b="0" i="0" strike="noStrike">
            <a:solidFill>
              <a:srgbClr val="000000"/>
            </a:solidFill>
            <a:latin typeface="Calibri"/>
          </a:endParaRPr>
        </a:p>
        <a:p>
          <a:pPr algn="ctr" rtl="1">
            <a:lnSpc>
              <a:spcPts val="900"/>
            </a:lnSpc>
            <a:defRPr sz="1000"/>
          </a:pPr>
          <a:endParaRPr lang="es-MX" sz="900" b="0" i="0" strike="noStrike">
            <a:solidFill>
              <a:srgbClr val="000000"/>
            </a:solidFill>
            <a:latin typeface="Calibri"/>
          </a:endParaRPr>
        </a:p>
        <a:p>
          <a:pPr algn="ctr" rtl="1">
            <a:lnSpc>
              <a:spcPts val="900"/>
            </a:lnSpc>
            <a:defRPr sz="1000"/>
          </a:pPr>
          <a:endParaRPr lang="es-MX" sz="900" b="0" i="0" strike="noStrike">
            <a:solidFill>
              <a:srgbClr val="000000"/>
            </a:solidFill>
            <a:latin typeface="Calibri"/>
          </a:endParaRPr>
        </a:p>
        <a:p>
          <a:pPr algn="ctr" rtl="1">
            <a:lnSpc>
              <a:spcPts val="900"/>
            </a:lnSpc>
            <a:defRPr sz="1000"/>
          </a:pPr>
          <a:r>
            <a:rPr lang="es-MX" sz="900" b="0" i="0" strike="noStrike">
              <a:solidFill>
                <a:srgbClr val="000000"/>
              </a:solidFill>
              <a:latin typeface="Calibri"/>
            </a:rPr>
            <a:t>_______________________________</a:t>
          </a:r>
        </a:p>
        <a:p>
          <a:pPr algn="ctr" rtl="1">
            <a:lnSpc>
              <a:spcPts val="800"/>
            </a:lnSpc>
            <a:defRPr sz="1000"/>
          </a:pPr>
          <a:r>
            <a:rPr lang="es-MX" sz="800" b="0" i="0" strike="noStrike">
              <a:solidFill>
                <a:srgbClr val="000000"/>
              </a:solidFill>
              <a:latin typeface="Calibri"/>
            </a:rPr>
            <a:t>C.P.</a:t>
          </a:r>
          <a:r>
            <a:rPr lang="es-MX" sz="800" b="0" i="0" strike="noStrike" baseline="0">
              <a:solidFill>
                <a:srgbClr val="000000"/>
              </a:solidFill>
              <a:latin typeface="Calibri"/>
            </a:rPr>
            <a:t> BRENDA VIVIANA CRUZ GARCIA</a:t>
          </a:r>
          <a:endParaRPr lang="es-MX" sz="900" b="0" i="0" strike="noStrike">
            <a:solidFill>
              <a:srgbClr val="000000"/>
            </a:solidFill>
            <a:latin typeface="Calibri"/>
          </a:endParaRPr>
        </a:p>
        <a:p>
          <a:pPr algn="ctr" rtl="1">
            <a:lnSpc>
              <a:spcPts val="800"/>
            </a:lnSpc>
            <a:defRPr sz="1000"/>
          </a:pPr>
          <a:endParaRPr lang="es-MX" sz="800" b="0" i="0" strike="noStrike">
            <a:solidFill>
              <a:srgbClr val="000000"/>
            </a:solidFill>
            <a:latin typeface="Arial"/>
            <a:cs typeface="Arial"/>
          </a:endParaRPr>
        </a:p>
        <a:p>
          <a:pPr algn="ctr" rtl="1">
            <a:lnSpc>
              <a:spcPts val="1200"/>
            </a:lnSpc>
            <a:defRPr sz="1000"/>
          </a:pPr>
          <a:endParaRPr lang="es-MX" sz="1200" b="0" i="0" strike="noStrike">
            <a:solidFill>
              <a:srgbClr val="000000"/>
            </a:solidFill>
            <a:latin typeface="Times New Roman"/>
            <a:cs typeface="Times New Roman"/>
          </a:endParaRPr>
        </a:p>
        <a:p>
          <a:pPr algn="ctr" rtl="1">
            <a:lnSpc>
              <a:spcPts val="1100"/>
            </a:lnSpc>
            <a:defRPr sz="1000"/>
          </a:pPr>
          <a:endParaRPr lang="es-MX" sz="1200" b="0" i="0" strike="noStrike">
            <a:solidFill>
              <a:srgbClr val="000000"/>
            </a:solidFill>
            <a:latin typeface="Times New Roman"/>
            <a:cs typeface="Times New Roman"/>
          </a:endParaRPr>
        </a:p>
      </xdr:txBody>
    </xdr:sp>
    <xdr:clientData/>
  </xdr:twoCellAnchor>
  <xdr:twoCellAnchor editAs="oneCell">
    <xdr:from>
      <xdr:col>4</xdr:col>
      <xdr:colOff>812800</xdr:colOff>
      <xdr:row>0</xdr:row>
      <xdr:rowOff>0</xdr:rowOff>
    </xdr:from>
    <xdr:to>
      <xdr:col>6</xdr:col>
      <xdr:colOff>196850</xdr:colOff>
      <xdr:row>8</xdr:row>
      <xdr:rowOff>19790</xdr:rowOff>
    </xdr:to>
    <xdr:pic>
      <xdr:nvPicPr>
        <xdr:cNvPr id="8" name="Picture 2" descr="LOGO_LXVII_SLOGAN">
          <a:extLst>
            <a:ext uri="{FF2B5EF4-FFF2-40B4-BE49-F238E27FC236}">
              <a16:creationId xmlns:a16="http://schemas.microsoft.com/office/drawing/2014/main" id="{00000000-0008-0000-0200-00000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43700" y="0"/>
          <a:ext cx="1416050" cy="1359640"/>
        </a:xfrm>
        <a:prstGeom prst="rect">
          <a:avLst/>
        </a:prstGeom>
        <a:ln>
          <a:noFill/>
        </a:ln>
        <a:effectLst>
          <a:softEdge rad="112500"/>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111125</xdr:colOff>
      <xdr:row>0</xdr:row>
      <xdr:rowOff>135254</xdr:rowOff>
    </xdr:from>
    <xdr:to>
      <xdr:col>2</xdr:col>
      <xdr:colOff>495300</xdr:colOff>
      <xdr:row>8</xdr:row>
      <xdr:rowOff>116693</xdr:rowOff>
    </xdr:to>
    <xdr:pic>
      <xdr:nvPicPr>
        <xdr:cNvPr id="2" name="Picture 1">
          <a:extLst>
            <a:ext uri="{FF2B5EF4-FFF2-40B4-BE49-F238E27FC236}">
              <a16:creationId xmlns:a16="http://schemas.microsoft.com/office/drawing/2014/main" id="{1DC6452E-0405-4FF9-8FC6-9349B0A5473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1125" y="135254"/>
          <a:ext cx="1270000" cy="13339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428625</xdr:colOff>
      <xdr:row>74</xdr:row>
      <xdr:rowOff>9525</xdr:rowOff>
    </xdr:from>
    <xdr:to>
      <xdr:col>2</xdr:col>
      <xdr:colOff>1352549</xdr:colOff>
      <xdr:row>79</xdr:row>
      <xdr:rowOff>114300</xdr:rowOff>
    </xdr:to>
    <xdr:sp macro="" textlink="">
      <xdr:nvSpPr>
        <xdr:cNvPr id="4" name="Text Box 13">
          <a:extLst>
            <a:ext uri="{FF2B5EF4-FFF2-40B4-BE49-F238E27FC236}">
              <a16:creationId xmlns:a16="http://schemas.microsoft.com/office/drawing/2014/main" id="{00000000-0008-0000-0300-000004000000}"/>
            </a:ext>
          </a:extLst>
        </xdr:cNvPr>
        <xdr:cNvSpPr txBox="1">
          <a:spLocks noChangeArrowheads="1"/>
        </xdr:cNvSpPr>
      </xdr:nvSpPr>
      <xdr:spPr bwMode="auto">
        <a:xfrm>
          <a:off x="428625" y="22755225"/>
          <a:ext cx="2057399" cy="933450"/>
        </a:xfrm>
        <a:prstGeom prst="rect">
          <a:avLst/>
        </a:prstGeom>
        <a:solidFill>
          <a:srgbClr val="FFFFFF"/>
        </a:solidFill>
        <a:ln w="9525">
          <a:noFill/>
          <a:miter lim="800000"/>
          <a:headEnd/>
          <a:tailEnd/>
        </a:ln>
      </xdr:spPr>
      <xdr:txBody>
        <a:bodyPr vertOverflow="clip" wrap="square" lIns="91440" tIns="45720" rIns="91440" bIns="45720" anchor="t" upright="1"/>
        <a:lstStyle/>
        <a:p>
          <a:pPr algn="ctr" rtl="1">
            <a:lnSpc>
              <a:spcPts val="800"/>
            </a:lnSpc>
            <a:defRPr sz="1000"/>
          </a:pPr>
          <a:r>
            <a:rPr lang="es-MX" sz="900" b="0" i="0" strike="noStrike">
              <a:solidFill>
                <a:srgbClr val="000000"/>
              </a:solidFill>
              <a:latin typeface="Calibri"/>
            </a:rPr>
            <a:t>PRESIDENTE MUNICIPAL</a:t>
          </a:r>
        </a:p>
        <a:p>
          <a:pPr algn="ctr" rtl="1">
            <a:lnSpc>
              <a:spcPts val="800"/>
            </a:lnSpc>
            <a:defRPr sz="1000"/>
          </a:pPr>
          <a:endParaRPr lang="es-MX" sz="900" b="0" i="0" strike="noStrike">
            <a:solidFill>
              <a:srgbClr val="000000"/>
            </a:solidFill>
            <a:latin typeface="Calibri"/>
          </a:endParaRPr>
        </a:p>
        <a:p>
          <a:pPr algn="ctr" rtl="1">
            <a:lnSpc>
              <a:spcPts val="800"/>
            </a:lnSpc>
            <a:defRPr sz="1000"/>
          </a:pPr>
          <a:endParaRPr lang="es-MX" sz="900" b="0" i="0" strike="noStrike">
            <a:solidFill>
              <a:srgbClr val="000000"/>
            </a:solidFill>
            <a:latin typeface="Calibri"/>
          </a:endParaRPr>
        </a:p>
        <a:p>
          <a:pPr algn="ctr" rtl="1">
            <a:lnSpc>
              <a:spcPts val="800"/>
            </a:lnSpc>
            <a:defRPr sz="1000"/>
          </a:pPr>
          <a:endParaRPr lang="es-MX" sz="900" b="0" i="0" strike="noStrike">
            <a:solidFill>
              <a:srgbClr val="000000"/>
            </a:solidFill>
            <a:latin typeface="Calibri"/>
          </a:endParaRPr>
        </a:p>
        <a:p>
          <a:pPr algn="ctr" rtl="1">
            <a:lnSpc>
              <a:spcPts val="800"/>
            </a:lnSpc>
            <a:defRPr sz="1000"/>
          </a:pPr>
          <a:r>
            <a:rPr lang="es-MX" sz="900" b="0" i="0" strike="noStrike">
              <a:solidFill>
                <a:srgbClr val="000000"/>
              </a:solidFill>
              <a:latin typeface="Calibri"/>
            </a:rPr>
            <a:t>______________________________</a:t>
          </a:r>
        </a:p>
        <a:p>
          <a:pPr algn="ctr" rtl="1">
            <a:lnSpc>
              <a:spcPts val="800"/>
            </a:lnSpc>
            <a:defRPr sz="1000"/>
          </a:pPr>
          <a:r>
            <a:rPr lang="es-MX" sz="900" b="0" i="0" strike="noStrike">
              <a:solidFill>
                <a:srgbClr val="000000"/>
              </a:solidFill>
              <a:latin typeface="Calibri"/>
            </a:rPr>
            <a:t>LAE.</a:t>
          </a:r>
          <a:r>
            <a:rPr lang="es-MX" sz="900" b="0" i="0" strike="noStrike" baseline="0">
              <a:solidFill>
                <a:srgbClr val="000000"/>
              </a:solidFill>
              <a:latin typeface="Calibri"/>
            </a:rPr>
            <a:t> MANUEL DIONICIO ROJAS MOTANE</a:t>
          </a:r>
          <a:endParaRPr lang="es-MX" sz="800" b="0" i="0" strike="noStrike">
            <a:solidFill>
              <a:srgbClr val="000000"/>
            </a:solidFill>
            <a:latin typeface="Calibri"/>
          </a:endParaRPr>
        </a:p>
        <a:p>
          <a:pPr algn="ctr" rtl="1">
            <a:lnSpc>
              <a:spcPts val="700"/>
            </a:lnSpc>
            <a:defRPr sz="1000"/>
          </a:pPr>
          <a:endParaRPr lang="es-MX" sz="700" b="0" i="0" strike="noStrike">
            <a:solidFill>
              <a:srgbClr val="000000"/>
            </a:solidFill>
            <a:latin typeface="Arial"/>
            <a:cs typeface="Arial"/>
          </a:endParaRPr>
        </a:p>
        <a:p>
          <a:pPr algn="ctr" rtl="1">
            <a:lnSpc>
              <a:spcPts val="1300"/>
            </a:lnSpc>
            <a:defRPr sz="1000"/>
          </a:pPr>
          <a:endParaRPr lang="es-MX" sz="1200" b="0" i="0" strike="noStrike">
            <a:solidFill>
              <a:srgbClr val="000000"/>
            </a:solidFill>
            <a:latin typeface="Times New Roman"/>
            <a:cs typeface="Times New Roman"/>
          </a:endParaRPr>
        </a:p>
        <a:p>
          <a:pPr algn="ctr" rtl="1">
            <a:lnSpc>
              <a:spcPts val="1200"/>
            </a:lnSpc>
            <a:defRPr sz="1000"/>
          </a:pPr>
          <a:endParaRPr lang="es-MX" sz="1200" b="0" i="0" strike="noStrike">
            <a:solidFill>
              <a:srgbClr val="000000"/>
            </a:solidFill>
            <a:latin typeface="Times New Roman"/>
            <a:cs typeface="Times New Roman"/>
          </a:endParaRPr>
        </a:p>
      </xdr:txBody>
    </xdr:sp>
    <xdr:clientData/>
  </xdr:twoCellAnchor>
  <xdr:twoCellAnchor>
    <xdr:from>
      <xdr:col>0</xdr:col>
      <xdr:colOff>208572</xdr:colOff>
      <xdr:row>83</xdr:row>
      <xdr:rowOff>20956</xdr:rowOff>
    </xdr:from>
    <xdr:to>
      <xdr:col>2</xdr:col>
      <xdr:colOff>1638300</xdr:colOff>
      <xdr:row>86</xdr:row>
      <xdr:rowOff>113031</xdr:rowOff>
    </xdr:to>
    <xdr:sp macro="" textlink="">
      <xdr:nvSpPr>
        <xdr:cNvPr id="5" name="Text Box 14">
          <a:extLst>
            <a:ext uri="{FF2B5EF4-FFF2-40B4-BE49-F238E27FC236}">
              <a16:creationId xmlns:a16="http://schemas.microsoft.com/office/drawing/2014/main" id="{00000000-0008-0000-0300-000005000000}"/>
            </a:ext>
          </a:extLst>
        </xdr:cNvPr>
        <xdr:cNvSpPr txBox="1">
          <a:spLocks noChangeArrowheads="1"/>
        </xdr:cNvSpPr>
      </xdr:nvSpPr>
      <xdr:spPr bwMode="auto">
        <a:xfrm>
          <a:off x="208572" y="20587336"/>
          <a:ext cx="2077428" cy="800735"/>
        </a:xfrm>
        <a:prstGeom prst="rect">
          <a:avLst/>
        </a:prstGeom>
        <a:solidFill>
          <a:srgbClr val="FFFFFF"/>
        </a:solidFill>
        <a:ln w="9525">
          <a:noFill/>
          <a:miter lim="800000"/>
          <a:headEnd/>
          <a:tailEnd/>
        </a:ln>
      </xdr:spPr>
      <xdr:txBody>
        <a:bodyPr vertOverflow="clip" wrap="square" lIns="91440" tIns="45720" rIns="91440" bIns="45720" anchor="t" upright="1"/>
        <a:lstStyle/>
        <a:p>
          <a:pPr algn="ctr" rtl="1">
            <a:defRPr sz="1000"/>
          </a:pPr>
          <a:r>
            <a:rPr lang="es-MX" sz="900" b="0" i="0" strike="noStrike">
              <a:solidFill>
                <a:srgbClr val="000000"/>
              </a:solidFill>
              <a:latin typeface="Calibri"/>
            </a:rPr>
            <a:t>SÍNDICO </a:t>
          </a:r>
          <a:endParaRPr lang="es-MX" sz="800" b="0" i="0" strike="noStrike">
            <a:solidFill>
              <a:srgbClr val="000000"/>
            </a:solidFill>
            <a:latin typeface="Calibri"/>
          </a:endParaRPr>
        </a:p>
        <a:p>
          <a:pPr algn="ctr" rtl="1">
            <a:defRPr sz="1000"/>
          </a:pPr>
          <a:endParaRPr lang="es-MX" sz="800" b="0" i="0" strike="noStrike">
            <a:solidFill>
              <a:srgbClr val="000000"/>
            </a:solidFill>
            <a:latin typeface="Calibri"/>
          </a:endParaRPr>
        </a:p>
        <a:p>
          <a:pPr algn="ctr" rtl="1">
            <a:defRPr sz="1000"/>
          </a:pPr>
          <a:endParaRPr lang="es-MX" sz="900" b="0" i="0" strike="noStrike">
            <a:solidFill>
              <a:srgbClr val="000000"/>
            </a:solidFill>
            <a:latin typeface="Calibri"/>
          </a:endParaRPr>
        </a:p>
        <a:p>
          <a:pPr algn="ctr" rtl="1">
            <a:defRPr sz="1000"/>
          </a:pPr>
          <a:r>
            <a:rPr lang="es-MX" sz="900" b="0" i="0" strike="noStrike">
              <a:solidFill>
                <a:srgbClr val="000000"/>
              </a:solidFill>
              <a:latin typeface="Calibri"/>
            </a:rPr>
            <a:t>_______________________________</a:t>
          </a:r>
          <a:endParaRPr lang="es-MX" sz="800" b="0" i="0" strike="noStrike">
            <a:solidFill>
              <a:srgbClr val="000000"/>
            </a:solidFill>
            <a:latin typeface="Calibri"/>
          </a:endParaRPr>
        </a:p>
        <a:p>
          <a:pPr algn="ctr" rtl="1">
            <a:defRPr sz="1000"/>
          </a:pPr>
          <a:r>
            <a:rPr lang="es-MX" sz="800" b="0" i="0" strike="noStrike">
              <a:solidFill>
                <a:srgbClr val="000000"/>
              </a:solidFill>
              <a:latin typeface="Calibri"/>
              <a:cs typeface="+mn-cs"/>
            </a:rPr>
            <a:t>C.</a:t>
          </a:r>
          <a:r>
            <a:rPr lang="es-MX" sz="800" b="0" i="0" strike="noStrike" baseline="0">
              <a:solidFill>
                <a:srgbClr val="000000"/>
              </a:solidFill>
              <a:latin typeface="Calibri"/>
              <a:cs typeface="+mn-cs"/>
            </a:rPr>
            <a:t> YADIRA VERAGARA CAMPOS.</a:t>
          </a:r>
          <a:endParaRPr lang="es-MX" sz="800" b="0" i="0" strike="noStrike">
            <a:solidFill>
              <a:srgbClr val="000000"/>
            </a:solidFill>
            <a:latin typeface="Arial"/>
            <a:cs typeface="Arial"/>
          </a:endParaRPr>
        </a:p>
        <a:p>
          <a:pPr algn="ctr" rtl="1">
            <a:defRPr sz="1000"/>
          </a:pPr>
          <a:endParaRPr lang="es-MX" sz="1200" b="0" i="0" strike="noStrike">
            <a:solidFill>
              <a:srgbClr val="000000"/>
            </a:solidFill>
            <a:latin typeface="Times New Roman"/>
            <a:cs typeface="Times New Roman"/>
          </a:endParaRPr>
        </a:p>
        <a:p>
          <a:pPr algn="ctr" rtl="1">
            <a:defRPr sz="1000"/>
          </a:pPr>
          <a:endParaRPr lang="es-MX" sz="1200" b="0" i="0" strike="noStrike">
            <a:solidFill>
              <a:srgbClr val="000000"/>
            </a:solidFill>
            <a:latin typeface="Times New Roman"/>
            <a:cs typeface="Times New Roman"/>
          </a:endParaRPr>
        </a:p>
      </xdr:txBody>
    </xdr:sp>
    <xdr:clientData/>
  </xdr:twoCellAnchor>
  <xdr:twoCellAnchor>
    <xdr:from>
      <xdr:col>2</xdr:col>
      <xdr:colOff>2578615</xdr:colOff>
      <xdr:row>83</xdr:row>
      <xdr:rowOff>6350</xdr:rowOff>
    </xdr:from>
    <xdr:to>
      <xdr:col>4</xdr:col>
      <xdr:colOff>200025</xdr:colOff>
      <xdr:row>86</xdr:row>
      <xdr:rowOff>87313</xdr:rowOff>
    </xdr:to>
    <xdr:sp macro="" textlink="">
      <xdr:nvSpPr>
        <xdr:cNvPr id="6" name="Text Box 15">
          <a:extLst>
            <a:ext uri="{FF2B5EF4-FFF2-40B4-BE49-F238E27FC236}">
              <a16:creationId xmlns:a16="http://schemas.microsoft.com/office/drawing/2014/main" id="{00000000-0008-0000-0300-000006000000}"/>
            </a:ext>
          </a:extLst>
        </xdr:cNvPr>
        <xdr:cNvSpPr txBox="1">
          <a:spLocks noChangeArrowheads="1"/>
        </xdr:cNvSpPr>
      </xdr:nvSpPr>
      <xdr:spPr bwMode="auto">
        <a:xfrm>
          <a:off x="3407290" y="22352000"/>
          <a:ext cx="3631685" cy="795338"/>
        </a:xfrm>
        <a:prstGeom prst="rect">
          <a:avLst/>
        </a:prstGeom>
        <a:solidFill>
          <a:srgbClr val="FFFFFF"/>
        </a:solidFill>
        <a:ln w="9525">
          <a:noFill/>
          <a:miter lim="800000"/>
          <a:headEnd/>
          <a:tailEnd/>
        </a:ln>
      </xdr:spPr>
      <xdr:txBody>
        <a:bodyPr vertOverflow="clip" wrap="square" lIns="91440" tIns="45720" rIns="91440" bIns="45720" anchor="t" upright="1"/>
        <a:lstStyle/>
        <a:p>
          <a:pPr algn="ctr" rtl="1">
            <a:defRPr sz="1000"/>
          </a:pPr>
          <a:r>
            <a:rPr lang="es-MX" sz="900" b="0" i="0" strike="noStrike">
              <a:solidFill>
                <a:srgbClr val="000000"/>
              </a:solidFill>
              <a:latin typeface="Calibri"/>
            </a:rPr>
            <a:t>REGIDOR </a:t>
          </a:r>
        </a:p>
        <a:p>
          <a:pPr algn="ctr" rtl="1">
            <a:defRPr sz="1000"/>
          </a:pPr>
          <a:endParaRPr lang="es-MX" sz="900" b="0" i="0" strike="noStrike">
            <a:solidFill>
              <a:srgbClr val="000000"/>
            </a:solidFill>
            <a:latin typeface="Calibri"/>
          </a:endParaRPr>
        </a:p>
        <a:p>
          <a:pPr algn="ctr" rtl="1">
            <a:defRPr sz="1000"/>
          </a:pPr>
          <a:endParaRPr lang="es-MX" sz="900" b="0" i="0" strike="noStrike">
            <a:solidFill>
              <a:srgbClr val="000000"/>
            </a:solidFill>
            <a:latin typeface="Calibri"/>
          </a:endParaRPr>
        </a:p>
        <a:p>
          <a:pPr algn="ctr" rtl="1">
            <a:defRPr sz="1000"/>
          </a:pPr>
          <a:r>
            <a:rPr lang="es-MX" sz="900" b="0" i="0" strike="noStrike">
              <a:solidFill>
                <a:srgbClr val="000000"/>
              </a:solidFill>
              <a:latin typeface="Calibri"/>
            </a:rPr>
            <a:t>_______________________________</a:t>
          </a:r>
        </a:p>
        <a:p>
          <a:pPr algn="ctr" rtl="1">
            <a:defRPr sz="1000"/>
          </a:pPr>
          <a:r>
            <a:rPr lang="es-MX" sz="800" b="0" i="0" strike="noStrike">
              <a:solidFill>
                <a:srgbClr val="000000"/>
              </a:solidFill>
              <a:latin typeface="Calibri"/>
              <a:cs typeface="+mn-cs"/>
            </a:rPr>
            <a:t>C.</a:t>
          </a:r>
          <a:r>
            <a:rPr lang="es-MX" sz="800" b="0" i="0" strike="noStrike" baseline="0">
              <a:solidFill>
                <a:srgbClr val="000000"/>
              </a:solidFill>
              <a:latin typeface="Calibri"/>
              <a:cs typeface="+mn-cs"/>
            </a:rPr>
            <a:t> JOSE LORENZO AGUILAR LIRA.</a:t>
          </a:r>
          <a:endParaRPr lang="es-MX" sz="1200" b="0" i="0" strike="noStrike">
            <a:solidFill>
              <a:srgbClr val="000000"/>
            </a:solidFill>
            <a:latin typeface="Times New Roman"/>
            <a:cs typeface="Times New Roman"/>
          </a:endParaRPr>
        </a:p>
        <a:p>
          <a:pPr algn="ctr" rtl="1">
            <a:defRPr sz="1000"/>
          </a:pPr>
          <a:endParaRPr lang="es-MX" sz="1200" b="0" i="0" strike="noStrike">
            <a:solidFill>
              <a:srgbClr val="000000"/>
            </a:solidFill>
            <a:latin typeface="Times New Roman"/>
            <a:cs typeface="Times New Roman"/>
          </a:endParaRPr>
        </a:p>
      </xdr:txBody>
    </xdr:sp>
    <xdr:clientData/>
  </xdr:twoCellAnchor>
  <xdr:twoCellAnchor>
    <xdr:from>
      <xdr:col>2</xdr:col>
      <xdr:colOff>2578101</xdr:colOff>
      <xdr:row>73</xdr:row>
      <xdr:rowOff>139700</xdr:rowOff>
    </xdr:from>
    <xdr:to>
      <xdr:col>4</xdr:col>
      <xdr:colOff>257176</xdr:colOff>
      <xdr:row>79</xdr:row>
      <xdr:rowOff>63500</xdr:rowOff>
    </xdr:to>
    <xdr:sp macro="" textlink="">
      <xdr:nvSpPr>
        <xdr:cNvPr id="7" name="Text Box 15">
          <a:extLst>
            <a:ext uri="{FF2B5EF4-FFF2-40B4-BE49-F238E27FC236}">
              <a16:creationId xmlns:a16="http://schemas.microsoft.com/office/drawing/2014/main" id="{00000000-0008-0000-0300-000007000000}"/>
            </a:ext>
          </a:extLst>
        </xdr:cNvPr>
        <xdr:cNvSpPr txBox="1">
          <a:spLocks noChangeArrowheads="1"/>
        </xdr:cNvSpPr>
      </xdr:nvSpPr>
      <xdr:spPr bwMode="auto">
        <a:xfrm>
          <a:off x="3406776" y="20732750"/>
          <a:ext cx="3689350" cy="933450"/>
        </a:xfrm>
        <a:prstGeom prst="rect">
          <a:avLst/>
        </a:prstGeom>
        <a:solidFill>
          <a:srgbClr val="FFFFFF"/>
        </a:solidFill>
        <a:ln w="9525">
          <a:noFill/>
          <a:miter lim="800000"/>
          <a:headEnd/>
          <a:tailEnd/>
        </a:ln>
      </xdr:spPr>
      <xdr:txBody>
        <a:bodyPr vertOverflow="clip" wrap="square" lIns="91440" tIns="45720" rIns="91440" bIns="45720" anchor="t" upright="1"/>
        <a:lstStyle/>
        <a:p>
          <a:pPr algn="ctr" rtl="1">
            <a:lnSpc>
              <a:spcPts val="900"/>
            </a:lnSpc>
            <a:defRPr sz="1000"/>
          </a:pPr>
          <a:r>
            <a:rPr lang="es-MX" sz="900" b="0" i="0" strike="noStrike">
              <a:solidFill>
                <a:srgbClr val="000000"/>
              </a:solidFill>
              <a:latin typeface="Calibri"/>
            </a:rPr>
            <a:t>TESORERO MUNICIPAL</a:t>
          </a:r>
          <a:endParaRPr lang="es-MX" sz="800" b="0" i="0" strike="noStrike">
            <a:solidFill>
              <a:srgbClr val="000000"/>
            </a:solidFill>
            <a:latin typeface="Calibri"/>
          </a:endParaRPr>
        </a:p>
        <a:p>
          <a:pPr algn="ctr" rtl="1">
            <a:lnSpc>
              <a:spcPts val="800"/>
            </a:lnSpc>
            <a:defRPr sz="1000"/>
          </a:pPr>
          <a:endParaRPr lang="es-MX" sz="800" b="0" i="0" strike="noStrike">
            <a:solidFill>
              <a:srgbClr val="000000"/>
            </a:solidFill>
            <a:latin typeface="Calibri"/>
          </a:endParaRPr>
        </a:p>
        <a:p>
          <a:pPr algn="ctr" rtl="1">
            <a:lnSpc>
              <a:spcPts val="900"/>
            </a:lnSpc>
            <a:defRPr sz="1000"/>
          </a:pPr>
          <a:endParaRPr lang="es-MX" sz="900" b="0" i="0" strike="noStrike">
            <a:solidFill>
              <a:srgbClr val="000000"/>
            </a:solidFill>
            <a:latin typeface="Calibri"/>
          </a:endParaRPr>
        </a:p>
        <a:p>
          <a:pPr algn="ctr" rtl="1">
            <a:lnSpc>
              <a:spcPts val="900"/>
            </a:lnSpc>
            <a:defRPr sz="1000"/>
          </a:pPr>
          <a:endParaRPr lang="es-MX" sz="900" b="0" i="0" strike="noStrike">
            <a:solidFill>
              <a:srgbClr val="000000"/>
            </a:solidFill>
            <a:latin typeface="Calibri"/>
          </a:endParaRPr>
        </a:p>
        <a:p>
          <a:pPr algn="ctr" rtl="1">
            <a:lnSpc>
              <a:spcPts val="900"/>
            </a:lnSpc>
            <a:defRPr sz="1000"/>
          </a:pPr>
          <a:r>
            <a:rPr lang="es-MX" sz="900" b="0" i="0" strike="noStrike">
              <a:solidFill>
                <a:srgbClr val="000000"/>
              </a:solidFill>
              <a:latin typeface="Calibri"/>
            </a:rPr>
            <a:t>_______________________________</a:t>
          </a:r>
        </a:p>
        <a:p>
          <a:pPr algn="ctr" rtl="1">
            <a:lnSpc>
              <a:spcPts val="800"/>
            </a:lnSpc>
            <a:defRPr sz="1000"/>
          </a:pPr>
          <a:r>
            <a:rPr lang="es-MX" sz="800" b="0" i="0" strike="noStrike">
              <a:solidFill>
                <a:srgbClr val="000000"/>
              </a:solidFill>
              <a:latin typeface="Calibri"/>
            </a:rPr>
            <a:t>C.P.</a:t>
          </a:r>
          <a:r>
            <a:rPr lang="es-MX" sz="800" b="0" i="0" strike="noStrike" baseline="0">
              <a:solidFill>
                <a:srgbClr val="000000"/>
              </a:solidFill>
              <a:latin typeface="Calibri"/>
            </a:rPr>
            <a:t> BRENDA VIVIANA CRUZ GARCIA</a:t>
          </a:r>
          <a:endParaRPr lang="es-MX" sz="900" b="0" i="0" strike="noStrike">
            <a:solidFill>
              <a:srgbClr val="000000"/>
            </a:solidFill>
            <a:latin typeface="Calibri"/>
          </a:endParaRPr>
        </a:p>
        <a:p>
          <a:pPr algn="ctr" rtl="1">
            <a:lnSpc>
              <a:spcPts val="800"/>
            </a:lnSpc>
            <a:defRPr sz="1000"/>
          </a:pPr>
          <a:endParaRPr lang="es-MX" sz="800" b="0" i="0" strike="noStrike">
            <a:solidFill>
              <a:srgbClr val="000000"/>
            </a:solidFill>
            <a:latin typeface="Arial"/>
            <a:cs typeface="Arial"/>
          </a:endParaRPr>
        </a:p>
        <a:p>
          <a:pPr algn="ctr" rtl="1">
            <a:lnSpc>
              <a:spcPts val="1200"/>
            </a:lnSpc>
            <a:defRPr sz="1000"/>
          </a:pPr>
          <a:endParaRPr lang="es-MX" sz="1200" b="0" i="0" strike="noStrike">
            <a:solidFill>
              <a:srgbClr val="000000"/>
            </a:solidFill>
            <a:latin typeface="Times New Roman"/>
            <a:cs typeface="Times New Roman"/>
          </a:endParaRPr>
        </a:p>
        <a:p>
          <a:pPr algn="ctr" rtl="1">
            <a:lnSpc>
              <a:spcPts val="1100"/>
            </a:lnSpc>
            <a:defRPr sz="1000"/>
          </a:pPr>
          <a:endParaRPr lang="es-MX" sz="1200" b="0" i="0" strike="noStrike">
            <a:solidFill>
              <a:srgbClr val="000000"/>
            </a:solidFill>
            <a:latin typeface="Times New Roman"/>
            <a:cs typeface="Times New Roman"/>
          </a:endParaRPr>
        </a:p>
      </xdr:txBody>
    </xdr:sp>
    <xdr:clientData/>
  </xdr:twoCellAnchor>
  <xdr:twoCellAnchor>
    <xdr:from>
      <xdr:col>2</xdr:col>
      <xdr:colOff>289560</xdr:colOff>
      <xdr:row>0</xdr:row>
      <xdr:rowOff>68580</xdr:rowOff>
    </xdr:from>
    <xdr:to>
      <xdr:col>3</xdr:col>
      <xdr:colOff>739140</xdr:colOff>
      <xdr:row>3</xdr:row>
      <xdr:rowOff>127000</xdr:rowOff>
    </xdr:to>
    <xdr:sp macro="" textlink="">
      <xdr:nvSpPr>
        <xdr:cNvPr id="8" name="CuadroTexto 9">
          <a:extLst>
            <a:ext uri="{FF2B5EF4-FFF2-40B4-BE49-F238E27FC236}">
              <a16:creationId xmlns:a16="http://schemas.microsoft.com/office/drawing/2014/main" id="{00000000-0008-0000-0300-000008000000}"/>
            </a:ext>
          </a:extLst>
        </xdr:cNvPr>
        <xdr:cNvSpPr txBox="1"/>
      </xdr:nvSpPr>
      <xdr:spPr>
        <a:xfrm>
          <a:off x="1072727" y="68580"/>
          <a:ext cx="4651163" cy="5875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lnSpc>
              <a:spcPct val="150000"/>
            </a:lnSpc>
          </a:pPr>
          <a:r>
            <a:rPr lang="es-MX" sz="1000" b="1">
              <a:latin typeface="Arial" panose="020B0604020202020204" pitchFamily="34" charset="0"/>
              <a:cs typeface="Arial" panose="020B0604020202020204" pitchFamily="34" charset="0"/>
            </a:rPr>
            <a:t>MUNICIPIO DE SALTABARRANCA, DEL ESTADO DE VERACRUZ DE IGNACIO DE LA LLAVE</a:t>
          </a:r>
        </a:p>
      </xdr:txBody>
    </xdr:sp>
    <xdr:clientData/>
  </xdr:twoCellAnchor>
  <xdr:twoCellAnchor>
    <xdr:from>
      <xdr:col>2</xdr:col>
      <xdr:colOff>109024</xdr:colOff>
      <xdr:row>3</xdr:row>
      <xdr:rowOff>161291</xdr:rowOff>
    </xdr:from>
    <xdr:to>
      <xdr:col>3</xdr:col>
      <xdr:colOff>909743</xdr:colOff>
      <xdr:row>5</xdr:row>
      <xdr:rowOff>127001</xdr:rowOff>
    </xdr:to>
    <xdr:sp macro="" textlink="">
      <xdr:nvSpPr>
        <xdr:cNvPr id="9" name="CuadroTexto 2">
          <a:extLst>
            <a:ext uri="{FF2B5EF4-FFF2-40B4-BE49-F238E27FC236}">
              <a16:creationId xmlns:a16="http://schemas.microsoft.com/office/drawing/2014/main" id="{00000000-0008-0000-0300-000009000000}"/>
            </a:ext>
          </a:extLst>
        </xdr:cNvPr>
        <xdr:cNvSpPr txBox="1"/>
      </xdr:nvSpPr>
      <xdr:spPr>
        <a:xfrm>
          <a:off x="892191" y="690458"/>
          <a:ext cx="5002302" cy="3361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MX" sz="1100" b="1">
              <a:latin typeface="Arial" panose="020B0604020202020204" pitchFamily="34" charset="0"/>
              <a:cs typeface="Arial" panose="020B0604020202020204" pitchFamily="34" charset="0"/>
            </a:rPr>
            <a:t>PROYECTO DE LEY DE INGRESOS PARA EL EJERCICIO FISCAL 2026</a:t>
          </a:r>
        </a:p>
      </xdr:txBody>
    </xdr:sp>
    <xdr:clientData/>
  </xdr:twoCellAnchor>
  <xdr:twoCellAnchor editAs="oneCell">
    <xdr:from>
      <xdr:col>3</xdr:col>
      <xdr:colOff>730250</xdr:colOff>
      <xdr:row>0</xdr:row>
      <xdr:rowOff>95250</xdr:rowOff>
    </xdr:from>
    <xdr:to>
      <xdr:col>4</xdr:col>
      <xdr:colOff>247650</xdr:colOff>
      <xdr:row>6</xdr:row>
      <xdr:rowOff>113976</xdr:rowOff>
    </xdr:to>
    <xdr:pic>
      <xdr:nvPicPr>
        <xdr:cNvPr id="10" name="Picture 2" descr="LOGO_LXVII_SLOGAN">
          <a:extLst>
            <a:ext uri="{FF2B5EF4-FFF2-40B4-BE49-F238E27FC236}">
              <a16:creationId xmlns:a16="http://schemas.microsoft.com/office/drawing/2014/main" id="{00000000-0008-0000-0300-00000A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56300" y="95250"/>
          <a:ext cx="1123950" cy="1079176"/>
        </a:xfrm>
        <a:prstGeom prst="rect">
          <a:avLst/>
        </a:prstGeom>
        <a:ln>
          <a:noFill/>
        </a:ln>
        <a:effectLst>
          <a:softEdge rad="112500"/>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57150</xdr:colOff>
      <xdr:row>0</xdr:row>
      <xdr:rowOff>0</xdr:rowOff>
    </xdr:from>
    <xdr:to>
      <xdr:col>2</xdr:col>
      <xdr:colOff>504825</xdr:colOff>
      <xdr:row>7</xdr:row>
      <xdr:rowOff>489</xdr:rowOff>
    </xdr:to>
    <xdr:pic>
      <xdr:nvPicPr>
        <xdr:cNvPr id="12" name="Picture 1">
          <a:extLst>
            <a:ext uri="{FF2B5EF4-FFF2-40B4-BE49-F238E27FC236}">
              <a16:creationId xmlns:a16="http://schemas.microsoft.com/office/drawing/2014/main" id="{ADF2266D-6EA7-4A2D-B11C-9B0ED24509D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7150" y="0"/>
          <a:ext cx="1273175" cy="13339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2</xdr:col>
      <xdr:colOff>617221</xdr:colOff>
      <xdr:row>0</xdr:row>
      <xdr:rowOff>103670</xdr:rowOff>
    </xdr:from>
    <xdr:to>
      <xdr:col>3</xdr:col>
      <xdr:colOff>4648201</xdr:colOff>
      <xdr:row>3</xdr:row>
      <xdr:rowOff>76200</xdr:rowOff>
    </xdr:to>
    <xdr:sp macro="" textlink="">
      <xdr:nvSpPr>
        <xdr:cNvPr id="80" name="CuadroTexto 9">
          <a:extLst>
            <a:ext uri="{FF2B5EF4-FFF2-40B4-BE49-F238E27FC236}">
              <a16:creationId xmlns:a16="http://schemas.microsoft.com/office/drawing/2014/main" id="{00000000-0008-0000-0400-000050000000}"/>
            </a:ext>
          </a:extLst>
        </xdr:cNvPr>
        <xdr:cNvSpPr txBox="1"/>
      </xdr:nvSpPr>
      <xdr:spPr>
        <a:xfrm>
          <a:off x="1394461" y="103670"/>
          <a:ext cx="4785360" cy="5211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lnSpc>
              <a:spcPct val="150000"/>
            </a:lnSpc>
          </a:pPr>
          <a:r>
            <a:rPr lang="es-MX" sz="1000" b="1">
              <a:latin typeface="Arial" panose="020B0604020202020204" pitchFamily="34" charset="0"/>
              <a:cs typeface="Arial" panose="020B0604020202020204" pitchFamily="34" charset="0"/>
            </a:rPr>
            <a:t>MUNICIPIO DE SALTABARRANCA, DEL ESTADO DE VERACRUZ DE IGNACIO DE LA LLAVE</a:t>
          </a:r>
        </a:p>
      </xdr:txBody>
    </xdr:sp>
    <xdr:clientData/>
  </xdr:twoCellAnchor>
  <xdr:twoCellAnchor>
    <xdr:from>
      <xdr:col>2</xdr:col>
      <xdr:colOff>472440</xdr:colOff>
      <xdr:row>5</xdr:row>
      <xdr:rowOff>41381</xdr:rowOff>
    </xdr:from>
    <xdr:to>
      <xdr:col>5</xdr:col>
      <xdr:colOff>30928</xdr:colOff>
      <xdr:row>6</xdr:row>
      <xdr:rowOff>171451</xdr:rowOff>
    </xdr:to>
    <xdr:sp macro="" textlink="">
      <xdr:nvSpPr>
        <xdr:cNvPr id="77" name="CuadroTexto 10">
          <a:extLst>
            <a:ext uri="{FF2B5EF4-FFF2-40B4-BE49-F238E27FC236}">
              <a16:creationId xmlns:a16="http://schemas.microsoft.com/office/drawing/2014/main" id="{00000000-0008-0000-0400-00004D000000}"/>
            </a:ext>
          </a:extLst>
        </xdr:cNvPr>
        <xdr:cNvSpPr txBox="1"/>
      </xdr:nvSpPr>
      <xdr:spPr>
        <a:xfrm>
          <a:off x="1234440" y="1031981"/>
          <a:ext cx="4930588" cy="3205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MX" sz="1100" b="1">
              <a:latin typeface="Arial" panose="020B0604020202020204" pitchFamily="34" charset="0"/>
              <a:cs typeface="Arial" panose="020B0604020202020204" pitchFamily="34" charset="0"/>
            </a:rPr>
            <a:t>I03 -  CALENDARIO DE INGRESOS BASE MENSUAL</a:t>
          </a:r>
        </a:p>
      </xdr:txBody>
    </xdr:sp>
    <xdr:clientData/>
  </xdr:twoCellAnchor>
  <xdr:twoCellAnchor>
    <xdr:from>
      <xdr:col>1</xdr:col>
      <xdr:colOff>45637</xdr:colOff>
      <xdr:row>180</xdr:row>
      <xdr:rowOff>93843</xdr:rowOff>
    </xdr:from>
    <xdr:to>
      <xdr:col>3</xdr:col>
      <xdr:colOff>934277</xdr:colOff>
      <xdr:row>184</xdr:row>
      <xdr:rowOff>152400</xdr:rowOff>
    </xdr:to>
    <xdr:sp macro="" textlink="">
      <xdr:nvSpPr>
        <xdr:cNvPr id="55" name="Text Box 13">
          <a:extLst>
            <a:ext uri="{FF2B5EF4-FFF2-40B4-BE49-F238E27FC236}">
              <a16:creationId xmlns:a16="http://schemas.microsoft.com/office/drawing/2014/main" id="{00000000-0008-0000-0400-000037000000}"/>
            </a:ext>
          </a:extLst>
        </xdr:cNvPr>
        <xdr:cNvSpPr txBox="1">
          <a:spLocks noChangeArrowheads="1"/>
        </xdr:cNvSpPr>
      </xdr:nvSpPr>
      <xdr:spPr bwMode="auto">
        <a:xfrm>
          <a:off x="277550" y="29341391"/>
          <a:ext cx="2531910" cy="747670"/>
        </a:xfrm>
        <a:prstGeom prst="rect">
          <a:avLst/>
        </a:prstGeom>
        <a:solidFill>
          <a:srgbClr val="FFFFFF"/>
        </a:solidFill>
        <a:ln w="9525">
          <a:noFill/>
          <a:miter lim="800000"/>
          <a:headEnd/>
          <a:tailEnd/>
        </a:ln>
      </xdr:spPr>
      <xdr:txBody>
        <a:bodyPr vertOverflow="clip" wrap="square" lIns="91440" tIns="45720" rIns="91440" bIns="45720" anchor="t" upright="1"/>
        <a:lstStyle/>
        <a:p>
          <a:pPr algn="ctr" rtl="1">
            <a:lnSpc>
              <a:spcPts val="800"/>
            </a:lnSpc>
            <a:defRPr sz="1000"/>
          </a:pPr>
          <a:r>
            <a:rPr lang="es-MX" sz="900" b="0" i="0" strike="noStrike">
              <a:solidFill>
                <a:srgbClr val="000000"/>
              </a:solidFill>
              <a:latin typeface="Calibri"/>
            </a:rPr>
            <a:t>PRESIDENTE MUNICIPAL</a:t>
          </a:r>
        </a:p>
        <a:p>
          <a:pPr algn="ctr" rtl="1">
            <a:lnSpc>
              <a:spcPts val="800"/>
            </a:lnSpc>
            <a:defRPr sz="1000"/>
          </a:pPr>
          <a:endParaRPr lang="es-MX" sz="900" b="0" i="0" strike="noStrike">
            <a:solidFill>
              <a:srgbClr val="000000"/>
            </a:solidFill>
            <a:latin typeface="Calibri"/>
          </a:endParaRPr>
        </a:p>
        <a:p>
          <a:pPr algn="ctr" rtl="1">
            <a:lnSpc>
              <a:spcPts val="800"/>
            </a:lnSpc>
            <a:defRPr sz="1000"/>
          </a:pPr>
          <a:endParaRPr lang="es-MX" sz="900" b="0" i="0" strike="noStrike">
            <a:solidFill>
              <a:srgbClr val="000000"/>
            </a:solidFill>
            <a:latin typeface="Calibri"/>
          </a:endParaRPr>
        </a:p>
        <a:p>
          <a:pPr algn="ctr" rtl="1">
            <a:lnSpc>
              <a:spcPts val="800"/>
            </a:lnSpc>
            <a:defRPr sz="1000"/>
          </a:pPr>
          <a:endParaRPr lang="es-MX" sz="900" b="0" i="0" strike="noStrike">
            <a:solidFill>
              <a:srgbClr val="000000"/>
            </a:solidFill>
            <a:latin typeface="Calibri"/>
          </a:endParaRPr>
        </a:p>
        <a:p>
          <a:pPr algn="ctr" rtl="1">
            <a:lnSpc>
              <a:spcPts val="800"/>
            </a:lnSpc>
            <a:defRPr sz="1000"/>
          </a:pPr>
          <a:r>
            <a:rPr lang="es-MX" sz="900" b="0" i="0" strike="noStrike">
              <a:solidFill>
                <a:srgbClr val="000000"/>
              </a:solidFill>
              <a:latin typeface="Calibri"/>
            </a:rPr>
            <a:t>_______________________________</a:t>
          </a:r>
        </a:p>
        <a:p>
          <a:pPr algn="ctr" rtl="1">
            <a:lnSpc>
              <a:spcPts val="700"/>
            </a:lnSpc>
            <a:defRPr sz="1000"/>
          </a:pPr>
          <a:r>
            <a:rPr lang="es-MX" sz="800" b="0" i="0" strike="noStrike">
              <a:solidFill>
                <a:srgbClr val="000000"/>
              </a:solidFill>
              <a:latin typeface="Calibri"/>
              <a:cs typeface="+mn-cs"/>
            </a:rPr>
            <a:t>LAE.</a:t>
          </a:r>
          <a:r>
            <a:rPr lang="es-MX" sz="800" b="0" i="0" strike="noStrike" baseline="0">
              <a:solidFill>
                <a:srgbClr val="000000"/>
              </a:solidFill>
              <a:latin typeface="Calibri"/>
              <a:cs typeface="+mn-cs"/>
            </a:rPr>
            <a:t> MANUEL DIONICIO ROJAS MONTANE</a:t>
          </a:r>
        </a:p>
        <a:p>
          <a:pPr algn="ctr" rtl="1">
            <a:lnSpc>
              <a:spcPts val="700"/>
            </a:lnSpc>
            <a:defRPr sz="1000"/>
          </a:pPr>
          <a:endParaRPr lang="es-MX" sz="700" b="0" i="0" strike="noStrike">
            <a:solidFill>
              <a:srgbClr val="000000"/>
            </a:solidFill>
            <a:latin typeface="Arial"/>
            <a:cs typeface="Arial"/>
          </a:endParaRPr>
        </a:p>
      </xdr:txBody>
    </xdr:sp>
    <xdr:clientData/>
  </xdr:twoCellAnchor>
  <xdr:twoCellAnchor>
    <xdr:from>
      <xdr:col>0</xdr:col>
      <xdr:colOff>213360</xdr:colOff>
      <xdr:row>188</xdr:row>
      <xdr:rowOff>15241</xdr:rowOff>
    </xdr:from>
    <xdr:to>
      <xdr:col>3</xdr:col>
      <xdr:colOff>823291</xdr:colOff>
      <xdr:row>192</xdr:row>
      <xdr:rowOff>123825</xdr:rowOff>
    </xdr:to>
    <xdr:sp macro="" textlink="">
      <xdr:nvSpPr>
        <xdr:cNvPr id="60" name="Text Box 14">
          <a:extLst>
            <a:ext uri="{FF2B5EF4-FFF2-40B4-BE49-F238E27FC236}">
              <a16:creationId xmlns:a16="http://schemas.microsoft.com/office/drawing/2014/main" id="{00000000-0008-0000-0400-00003C000000}"/>
            </a:ext>
          </a:extLst>
        </xdr:cNvPr>
        <xdr:cNvSpPr txBox="1">
          <a:spLocks noChangeArrowheads="1"/>
        </xdr:cNvSpPr>
      </xdr:nvSpPr>
      <xdr:spPr bwMode="auto">
        <a:xfrm>
          <a:off x="213360" y="39458266"/>
          <a:ext cx="2105356" cy="756284"/>
        </a:xfrm>
        <a:prstGeom prst="rect">
          <a:avLst/>
        </a:prstGeom>
        <a:solidFill>
          <a:srgbClr val="FFFFFF"/>
        </a:solidFill>
        <a:ln w="9525">
          <a:noFill/>
          <a:miter lim="800000"/>
          <a:headEnd/>
          <a:tailEnd/>
        </a:ln>
      </xdr:spPr>
      <xdr:txBody>
        <a:bodyPr vertOverflow="clip" wrap="square" lIns="91440" tIns="45720" rIns="91440" bIns="45720" anchor="t" upright="1"/>
        <a:lstStyle/>
        <a:p>
          <a:pPr algn="ctr" rtl="1">
            <a:defRPr sz="1000"/>
          </a:pPr>
          <a:r>
            <a:rPr lang="es-MX" sz="900" b="0" i="0" strike="noStrike">
              <a:solidFill>
                <a:srgbClr val="000000"/>
              </a:solidFill>
              <a:latin typeface="Calibri"/>
            </a:rPr>
            <a:t>SÍNDICO </a:t>
          </a:r>
          <a:endParaRPr lang="es-MX" sz="800" b="0" i="0" strike="noStrike">
            <a:solidFill>
              <a:srgbClr val="000000"/>
            </a:solidFill>
            <a:latin typeface="Calibri"/>
          </a:endParaRPr>
        </a:p>
        <a:p>
          <a:pPr algn="ctr" rtl="1">
            <a:defRPr sz="1000"/>
          </a:pPr>
          <a:endParaRPr lang="es-MX" sz="800" b="0" i="0" strike="noStrike">
            <a:solidFill>
              <a:srgbClr val="000000"/>
            </a:solidFill>
            <a:latin typeface="Calibri"/>
          </a:endParaRPr>
        </a:p>
        <a:p>
          <a:pPr algn="ctr" rtl="1">
            <a:defRPr sz="1000"/>
          </a:pPr>
          <a:endParaRPr lang="es-MX" sz="900" b="0" i="0" strike="noStrike">
            <a:solidFill>
              <a:srgbClr val="000000"/>
            </a:solidFill>
            <a:latin typeface="Calibri"/>
          </a:endParaRPr>
        </a:p>
        <a:p>
          <a:pPr algn="ctr" rtl="1">
            <a:defRPr sz="1000"/>
          </a:pPr>
          <a:r>
            <a:rPr lang="es-MX" sz="900" b="0" i="0" strike="noStrike">
              <a:solidFill>
                <a:srgbClr val="000000"/>
              </a:solidFill>
              <a:latin typeface="Calibri"/>
            </a:rPr>
            <a:t>_______________________________</a:t>
          </a:r>
          <a:endParaRPr lang="es-MX" sz="800" b="0" i="0" strike="noStrike">
            <a:solidFill>
              <a:srgbClr val="000000"/>
            </a:solidFill>
            <a:latin typeface="Calibri"/>
          </a:endParaRPr>
        </a:p>
        <a:p>
          <a:pPr algn="ctr" rtl="1">
            <a:defRPr sz="1000"/>
          </a:pPr>
          <a:r>
            <a:rPr lang="es-MX" sz="800" b="0" i="0" strike="noStrike">
              <a:solidFill>
                <a:srgbClr val="000000"/>
              </a:solidFill>
              <a:latin typeface="Calibri"/>
              <a:cs typeface="+mn-cs"/>
            </a:rPr>
            <a:t>C.</a:t>
          </a:r>
          <a:r>
            <a:rPr lang="es-MX" sz="800" b="0" i="0" strike="noStrike" baseline="0">
              <a:solidFill>
                <a:srgbClr val="000000"/>
              </a:solidFill>
              <a:latin typeface="Calibri"/>
              <a:cs typeface="+mn-cs"/>
            </a:rPr>
            <a:t> YADIRA VERGARA CAMPOS</a:t>
          </a:r>
          <a:endParaRPr lang="es-MX" sz="800" b="0" i="0" strike="noStrike">
            <a:solidFill>
              <a:srgbClr val="000000"/>
            </a:solidFill>
            <a:latin typeface="Arial"/>
            <a:cs typeface="Arial"/>
          </a:endParaRPr>
        </a:p>
        <a:p>
          <a:pPr algn="ctr" rtl="1">
            <a:defRPr sz="1000"/>
          </a:pPr>
          <a:endParaRPr lang="es-MX" sz="1200" b="0" i="0" strike="noStrike">
            <a:solidFill>
              <a:srgbClr val="000000"/>
            </a:solidFill>
            <a:latin typeface="Times New Roman"/>
            <a:cs typeface="Times New Roman"/>
          </a:endParaRPr>
        </a:p>
        <a:p>
          <a:pPr algn="ctr" rtl="1">
            <a:defRPr sz="1000"/>
          </a:pPr>
          <a:endParaRPr lang="es-MX" sz="1200" b="0" i="0" strike="noStrike">
            <a:solidFill>
              <a:srgbClr val="000000"/>
            </a:solidFill>
            <a:latin typeface="Times New Roman"/>
            <a:cs typeface="Times New Roman"/>
          </a:endParaRPr>
        </a:p>
      </xdr:txBody>
    </xdr:sp>
    <xdr:clientData/>
  </xdr:twoCellAnchor>
  <xdr:twoCellAnchor>
    <xdr:from>
      <xdr:col>3</xdr:col>
      <xdr:colOff>3241729</xdr:colOff>
      <xdr:row>187</xdr:row>
      <xdr:rowOff>110711</xdr:rowOff>
    </xdr:from>
    <xdr:to>
      <xdr:col>5</xdr:col>
      <xdr:colOff>712166</xdr:colOff>
      <xdr:row>192</xdr:row>
      <xdr:rowOff>133350</xdr:rowOff>
    </xdr:to>
    <xdr:sp macro="" textlink="">
      <xdr:nvSpPr>
        <xdr:cNvPr id="64" name="Text Box 15">
          <a:extLst>
            <a:ext uri="{FF2B5EF4-FFF2-40B4-BE49-F238E27FC236}">
              <a16:creationId xmlns:a16="http://schemas.microsoft.com/office/drawing/2014/main" id="{00000000-0008-0000-0400-000040000000}"/>
            </a:ext>
          </a:extLst>
        </xdr:cNvPr>
        <xdr:cNvSpPr txBox="1">
          <a:spLocks noChangeArrowheads="1"/>
        </xdr:cNvSpPr>
      </xdr:nvSpPr>
      <xdr:spPr bwMode="auto">
        <a:xfrm>
          <a:off x="4737154" y="39391811"/>
          <a:ext cx="2109112" cy="832264"/>
        </a:xfrm>
        <a:prstGeom prst="rect">
          <a:avLst/>
        </a:prstGeom>
        <a:solidFill>
          <a:srgbClr val="FFFFFF"/>
        </a:solidFill>
        <a:ln w="9525">
          <a:noFill/>
          <a:miter lim="800000"/>
          <a:headEnd/>
          <a:tailEnd/>
        </a:ln>
      </xdr:spPr>
      <xdr:txBody>
        <a:bodyPr vertOverflow="clip" wrap="square" lIns="91440" tIns="45720" rIns="91440" bIns="45720" anchor="t" upright="1"/>
        <a:lstStyle/>
        <a:p>
          <a:pPr algn="ctr" rtl="1">
            <a:defRPr sz="1000"/>
          </a:pPr>
          <a:r>
            <a:rPr lang="es-MX" sz="900" b="0" i="0" strike="noStrike">
              <a:solidFill>
                <a:srgbClr val="000000"/>
              </a:solidFill>
              <a:latin typeface="Calibri"/>
            </a:rPr>
            <a:t>REGIDOR </a:t>
          </a:r>
        </a:p>
        <a:p>
          <a:pPr algn="ctr" rtl="1">
            <a:defRPr sz="1000"/>
          </a:pPr>
          <a:endParaRPr lang="es-MX" sz="900" b="0" i="0" strike="noStrike">
            <a:solidFill>
              <a:srgbClr val="000000"/>
            </a:solidFill>
            <a:latin typeface="Calibri"/>
          </a:endParaRPr>
        </a:p>
        <a:p>
          <a:pPr algn="ctr" rtl="1">
            <a:defRPr sz="1000"/>
          </a:pPr>
          <a:endParaRPr lang="es-MX" sz="900" b="0" i="0" strike="noStrike">
            <a:solidFill>
              <a:srgbClr val="000000"/>
            </a:solidFill>
            <a:latin typeface="Calibri"/>
          </a:endParaRPr>
        </a:p>
        <a:p>
          <a:pPr algn="ctr" rtl="1">
            <a:defRPr sz="1000"/>
          </a:pPr>
          <a:r>
            <a:rPr lang="es-MX" sz="900" b="0" i="0" strike="noStrike">
              <a:solidFill>
                <a:srgbClr val="000000"/>
              </a:solidFill>
              <a:latin typeface="Calibri"/>
            </a:rPr>
            <a:t>_______________________________</a:t>
          </a:r>
        </a:p>
        <a:p>
          <a:pPr algn="ctr" rtl="1">
            <a:defRPr sz="1000"/>
          </a:pPr>
          <a:r>
            <a:rPr lang="es-MX" sz="800" b="0" i="0" strike="noStrike">
              <a:solidFill>
                <a:srgbClr val="000000"/>
              </a:solidFill>
              <a:latin typeface="Calibri"/>
            </a:rPr>
            <a:t>C.</a:t>
          </a:r>
          <a:r>
            <a:rPr lang="es-MX" sz="800" b="0" i="0" strike="noStrike" baseline="0">
              <a:solidFill>
                <a:srgbClr val="000000"/>
              </a:solidFill>
              <a:latin typeface="Calibri"/>
            </a:rPr>
            <a:t> JOSE LORENZO AGUILAR LIRA.</a:t>
          </a:r>
          <a:endParaRPr lang="es-MX" sz="900" b="0" i="0" strike="noStrike">
            <a:solidFill>
              <a:srgbClr val="000000"/>
            </a:solidFill>
            <a:latin typeface="Calibri"/>
          </a:endParaRPr>
        </a:p>
        <a:p>
          <a:pPr algn="ctr" rtl="1">
            <a:defRPr sz="1000"/>
          </a:pPr>
          <a:endParaRPr lang="es-MX" sz="800" b="0" i="0" strike="noStrike">
            <a:solidFill>
              <a:srgbClr val="000000"/>
            </a:solidFill>
            <a:latin typeface="Arial"/>
            <a:cs typeface="Arial"/>
          </a:endParaRPr>
        </a:p>
        <a:p>
          <a:pPr algn="ctr" rtl="1">
            <a:defRPr sz="1000"/>
          </a:pPr>
          <a:endParaRPr lang="es-MX" sz="1200" b="0" i="0" strike="noStrike">
            <a:solidFill>
              <a:srgbClr val="000000"/>
            </a:solidFill>
            <a:latin typeface="Times New Roman"/>
            <a:cs typeface="Times New Roman"/>
          </a:endParaRPr>
        </a:p>
        <a:p>
          <a:pPr algn="ctr" rtl="1">
            <a:defRPr sz="1000"/>
          </a:pPr>
          <a:endParaRPr lang="es-MX" sz="1200" b="0" i="0" strike="noStrike">
            <a:solidFill>
              <a:srgbClr val="000000"/>
            </a:solidFill>
            <a:latin typeface="Times New Roman"/>
            <a:cs typeface="Times New Roman"/>
          </a:endParaRPr>
        </a:p>
      </xdr:txBody>
    </xdr:sp>
    <xdr:clientData/>
  </xdr:twoCellAnchor>
  <xdr:twoCellAnchor>
    <xdr:from>
      <xdr:col>3</xdr:col>
      <xdr:colOff>3092174</xdr:colOff>
      <xdr:row>180</xdr:row>
      <xdr:rowOff>29846</xdr:rowOff>
    </xdr:from>
    <xdr:to>
      <xdr:col>5</xdr:col>
      <xdr:colOff>607391</xdr:colOff>
      <xdr:row>184</xdr:row>
      <xdr:rowOff>120926</xdr:rowOff>
    </xdr:to>
    <xdr:sp macro="" textlink="">
      <xdr:nvSpPr>
        <xdr:cNvPr id="63" name="Text Box 15">
          <a:extLst>
            <a:ext uri="{FF2B5EF4-FFF2-40B4-BE49-F238E27FC236}">
              <a16:creationId xmlns:a16="http://schemas.microsoft.com/office/drawing/2014/main" id="{00000000-0008-0000-0400-00003F000000}"/>
            </a:ext>
          </a:extLst>
        </xdr:cNvPr>
        <xdr:cNvSpPr txBox="1">
          <a:spLocks noChangeArrowheads="1"/>
        </xdr:cNvSpPr>
      </xdr:nvSpPr>
      <xdr:spPr bwMode="auto">
        <a:xfrm>
          <a:off x="4971774" y="29798646"/>
          <a:ext cx="2290417" cy="802280"/>
        </a:xfrm>
        <a:prstGeom prst="rect">
          <a:avLst/>
        </a:prstGeom>
        <a:solidFill>
          <a:srgbClr val="FFFFFF"/>
        </a:solidFill>
        <a:ln w="9525">
          <a:noFill/>
          <a:miter lim="800000"/>
          <a:headEnd/>
          <a:tailEnd/>
        </a:ln>
      </xdr:spPr>
      <xdr:txBody>
        <a:bodyPr vertOverflow="clip" wrap="square" lIns="91440" tIns="45720" rIns="91440" bIns="45720" anchor="t" upright="1"/>
        <a:lstStyle/>
        <a:p>
          <a:pPr algn="ctr" rtl="1">
            <a:lnSpc>
              <a:spcPts val="900"/>
            </a:lnSpc>
            <a:defRPr sz="1000"/>
          </a:pPr>
          <a:r>
            <a:rPr lang="es-MX" sz="900" b="0" i="0" strike="noStrike">
              <a:solidFill>
                <a:srgbClr val="000000"/>
              </a:solidFill>
              <a:latin typeface="Calibri"/>
            </a:rPr>
            <a:t>TESORERO MUNICIPAL</a:t>
          </a:r>
          <a:endParaRPr lang="es-MX" sz="800" b="0" i="0" strike="noStrike">
            <a:solidFill>
              <a:srgbClr val="000000"/>
            </a:solidFill>
            <a:latin typeface="Calibri"/>
          </a:endParaRPr>
        </a:p>
        <a:p>
          <a:pPr algn="ctr" rtl="1">
            <a:lnSpc>
              <a:spcPts val="800"/>
            </a:lnSpc>
            <a:defRPr sz="1000"/>
          </a:pPr>
          <a:endParaRPr lang="es-MX" sz="800" b="0" i="0" strike="noStrike">
            <a:solidFill>
              <a:srgbClr val="000000"/>
            </a:solidFill>
            <a:latin typeface="Calibri"/>
          </a:endParaRPr>
        </a:p>
        <a:p>
          <a:pPr algn="ctr" rtl="1">
            <a:lnSpc>
              <a:spcPts val="900"/>
            </a:lnSpc>
            <a:defRPr sz="1000"/>
          </a:pPr>
          <a:endParaRPr lang="es-MX" sz="900" b="0" i="0" strike="noStrike">
            <a:solidFill>
              <a:srgbClr val="000000"/>
            </a:solidFill>
            <a:latin typeface="Calibri"/>
          </a:endParaRPr>
        </a:p>
        <a:p>
          <a:pPr algn="ctr" rtl="1">
            <a:lnSpc>
              <a:spcPts val="900"/>
            </a:lnSpc>
            <a:defRPr sz="1000"/>
          </a:pPr>
          <a:endParaRPr lang="es-MX" sz="900" b="0" i="0" strike="noStrike">
            <a:solidFill>
              <a:srgbClr val="000000"/>
            </a:solidFill>
            <a:latin typeface="Calibri"/>
          </a:endParaRPr>
        </a:p>
        <a:p>
          <a:pPr algn="ctr" rtl="1">
            <a:lnSpc>
              <a:spcPts val="900"/>
            </a:lnSpc>
            <a:defRPr sz="1000"/>
          </a:pPr>
          <a:r>
            <a:rPr lang="es-MX" sz="900" b="0" i="0" strike="noStrike">
              <a:solidFill>
                <a:srgbClr val="000000"/>
              </a:solidFill>
              <a:latin typeface="Calibri"/>
            </a:rPr>
            <a:t>_______________________________</a:t>
          </a:r>
        </a:p>
        <a:p>
          <a:pPr algn="ctr" rtl="1">
            <a:lnSpc>
              <a:spcPts val="800"/>
            </a:lnSpc>
            <a:defRPr sz="1000"/>
          </a:pPr>
          <a:r>
            <a:rPr lang="es-MX" sz="800" b="0" i="0" strike="noStrike">
              <a:solidFill>
                <a:srgbClr val="000000"/>
              </a:solidFill>
              <a:latin typeface="Calibri"/>
            </a:rPr>
            <a:t>C.P.</a:t>
          </a:r>
          <a:r>
            <a:rPr lang="es-MX" sz="800" b="0" i="0" strike="noStrike" baseline="0">
              <a:solidFill>
                <a:srgbClr val="000000"/>
              </a:solidFill>
              <a:latin typeface="Calibri"/>
            </a:rPr>
            <a:t> BRENDA VIVIANA CRUZ GARCIA.</a:t>
          </a:r>
          <a:endParaRPr lang="es-MX" sz="900" b="0" i="0" strike="noStrike">
            <a:solidFill>
              <a:srgbClr val="000000"/>
            </a:solidFill>
            <a:latin typeface="Calibri"/>
          </a:endParaRPr>
        </a:p>
        <a:p>
          <a:pPr algn="ctr" rtl="1">
            <a:lnSpc>
              <a:spcPts val="800"/>
            </a:lnSpc>
            <a:defRPr sz="1000"/>
          </a:pPr>
          <a:endParaRPr lang="es-MX" sz="800" b="0" i="0" strike="noStrike">
            <a:solidFill>
              <a:srgbClr val="000000"/>
            </a:solidFill>
            <a:latin typeface="Arial"/>
            <a:cs typeface="Arial"/>
          </a:endParaRPr>
        </a:p>
        <a:p>
          <a:pPr algn="ctr" rtl="1">
            <a:lnSpc>
              <a:spcPts val="1200"/>
            </a:lnSpc>
            <a:defRPr sz="1000"/>
          </a:pPr>
          <a:endParaRPr lang="es-MX" sz="1200" b="0" i="0" strike="noStrike">
            <a:solidFill>
              <a:srgbClr val="000000"/>
            </a:solidFill>
            <a:latin typeface="Times New Roman"/>
            <a:cs typeface="Times New Roman"/>
          </a:endParaRPr>
        </a:p>
        <a:p>
          <a:pPr algn="ctr" rtl="1">
            <a:lnSpc>
              <a:spcPts val="1100"/>
            </a:lnSpc>
            <a:defRPr sz="1000"/>
          </a:pPr>
          <a:endParaRPr lang="es-MX" sz="1200" b="0" i="0" strike="noStrike">
            <a:solidFill>
              <a:srgbClr val="000000"/>
            </a:solidFill>
            <a:latin typeface="Times New Roman"/>
            <a:cs typeface="Times New Roman"/>
          </a:endParaRPr>
        </a:p>
      </xdr:txBody>
    </xdr:sp>
    <xdr:clientData/>
  </xdr:twoCellAnchor>
  <xdr:twoCellAnchor>
    <xdr:from>
      <xdr:col>2</xdr:col>
      <xdr:colOff>480061</xdr:colOff>
      <xdr:row>3</xdr:row>
      <xdr:rowOff>57950</xdr:rowOff>
    </xdr:from>
    <xdr:to>
      <xdr:col>5</xdr:col>
      <xdr:colOff>38101</xdr:colOff>
      <xdr:row>4</xdr:row>
      <xdr:rowOff>157010</xdr:rowOff>
    </xdr:to>
    <xdr:sp macro="" textlink="">
      <xdr:nvSpPr>
        <xdr:cNvPr id="81" name="CuadroTexto 2">
          <a:extLst>
            <a:ext uri="{FF2B5EF4-FFF2-40B4-BE49-F238E27FC236}">
              <a16:creationId xmlns:a16="http://schemas.microsoft.com/office/drawing/2014/main" id="{00000000-0008-0000-0400-000051000000}"/>
            </a:ext>
          </a:extLst>
        </xdr:cNvPr>
        <xdr:cNvSpPr txBox="1"/>
      </xdr:nvSpPr>
      <xdr:spPr>
        <a:xfrm>
          <a:off x="1257301" y="606590"/>
          <a:ext cx="5082540" cy="2819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MX" sz="1100" b="1">
              <a:latin typeface="Arial" panose="020B0604020202020204" pitchFamily="34" charset="0"/>
              <a:cs typeface="Arial" panose="020B0604020202020204" pitchFamily="34" charset="0"/>
            </a:rPr>
            <a:t>PROYECTO DE LEY DE INGRESOS PARA EL EJERCICIO FISCAL 2026</a:t>
          </a:r>
        </a:p>
        <a:p>
          <a:pPr algn="ctr"/>
          <a:endParaRPr lang="es-MX" sz="1100" b="1">
            <a:latin typeface="Arial" panose="020B0604020202020204" pitchFamily="34" charset="0"/>
            <a:cs typeface="Arial" panose="020B0604020202020204" pitchFamily="34" charset="0"/>
          </a:endParaRPr>
        </a:p>
      </xdr:txBody>
    </xdr:sp>
    <xdr:clientData/>
  </xdr:twoCellAnchor>
  <xdr:twoCellAnchor editAs="oneCell">
    <xdr:from>
      <xdr:col>17</xdr:col>
      <xdr:colOff>374650</xdr:colOff>
      <xdr:row>1</xdr:row>
      <xdr:rowOff>12700</xdr:rowOff>
    </xdr:from>
    <xdr:to>
      <xdr:col>18</xdr:col>
      <xdr:colOff>692150</xdr:colOff>
      <xdr:row>6</xdr:row>
      <xdr:rowOff>126676</xdr:rowOff>
    </xdr:to>
    <xdr:pic>
      <xdr:nvPicPr>
        <xdr:cNvPr id="11" name="Picture 2" descr="LOGO_LXVII_SLOGAN">
          <a:extLst>
            <a:ext uri="{FF2B5EF4-FFF2-40B4-BE49-F238E27FC236}">
              <a16:creationId xmlns:a16="http://schemas.microsoft.com/office/drawing/2014/main" id="{00000000-0008-0000-0400-00000B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760700" y="196850"/>
          <a:ext cx="1123950" cy="1079176"/>
        </a:xfrm>
        <a:prstGeom prst="rect">
          <a:avLst/>
        </a:prstGeom>
        <a:ln>
          <a:noFill/>
        </a:ln>
        <a:effectLst>
          <a:softEdge rad="112500"/>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17</xdr:col>
      <xdr:colOff>0</xdr:colOff>
      <xdr:row>3</xdr:row>
      <xdr:rowOff>0</xdr:rowOff>
    </xdr:from>
    <xdr:to>
      <xdr:col>18</xdr:col>
      <xdr:colOff>466725</xdr:colOff>
      <xdr:row>10</xdr:row>
      <xdr:rowOff>152889</xdr:rowOff>
    </xdr:to>
    <xdr:pic>
      <xdr:nvPicPr>
        <xdr:cNvPr id="2" name="Picture 1">
          <a:extLst>
            <a:ext uri="{FF2B5EF4-FFF2-40B4-BE49-F238E27FC236}">
              <a16:creationId xmlns:a16="http://schemas.microsoft.com/office/drawing/2014/main" id="{5E0331AE-B8A9-4605-A665-44EC1DEF63C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430500" y="542925"/>
          <a:ext cx="1270000" cy="13339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9525</xdr:colOff>
      <xdr:row>0</xdr:row>
      <xdr:rowOff>38100</xdr:rowOff>
    </xdr:from>
    <xdr:to>
      <xdr:col>2</xdr:col>
      <xdr:colOff>720725</xdr:colOff>
      <xdr:row>7</xdr:row>
      <xdr:rowOff>57639</xdr:rowOff>
    </xdr:to>
    <xdr:pic>
      <xdr:nvPicPr>
        <xdr:cNvPr id="3" name="Picture 1">
          <a:extLst>
            <a:ext uri="{FF2B5EF4-FFF2-40B4-BE49-F238E27FC236}">
              <a16:creationId xmlns:a16="http://schemas.microsoft.com/office/drawing/2014/main" id="{4A6ABBE8-BAE0-4021-B91B-5971293FAE0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7650" y="38100"/>
          <a:ext cx="1273175" cy="13339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466724</xdr:colOff>
      <xdr:row>29</xdr:row>
      <xdr:rowOff>171450</xdr:rowOff>
    </xdr:from>
    <xdr:to>
      <xdr:col>2</xdr:col>
      <xdr:colOff>1343024</xdr:colOff>
      <xdr:row>35</xdr:row>
      <xdr:rowOff>95250</xdr:rowOff>
    </xdr:to>
    <xdr:sp macro="" textlink="">
      <xdr:nvSpPr>
        <xdr:cNvPr id="4" name="Text Box 13">
          <a:extLst>
            <a:ext uri="{FF2B5EF4-FFF2-40B4-BE49-F238E27FC236}">
              <a16:creationId xmlns:a16="http://schemas.microsoft.com/office/drawing/2014/main" id="{00000000-0008-0000-0500-000004000000}"/>
            </a:ext>
          </a:extLst>
        </xdr:cNvPr>
        <xdr:cNvSpPr txBox="1">
          <a:spLocks noChangeArrowheads="1"/>
        </xdr:cNvSpPr>
      </xdr:nvSpPr>
      <xdr:spPr bwMode="auto">
        <a:xfrm>
          <a:off x="466724" y="7953375"/>
          <a:ext cx="1971675" cy="933450"/>
        </a:xfrm>
        <a:prstGeom prst="rect">
          <a:avLst/>
        </a:prstGeom>
        <a:solidFill>
          <a:srgbClr val="FFFFFF"/>
        </a:solidFill>
        <a:ln w="9525">
          <a:noFill/>
          <a:miter lim="800000"/>
          <a:headEnd/>
          <a:tailEnd/>
        </a:ln>
      </xdr:spPr>
      <xdr:txBody>
        <a:bodyPr vertOverflow="clip" wrap="square" lIns="91440" tIns="45720" rIns="91440" bIns="45720" anchor="t" upright="1"/>
        <a:lstStyle/>
        <a:p>
          <a:pPr algn="ctr" rtl="1">
            <a:lnSpc>
              <a:spcPts val="800"/>
            </a:lnSpc>
            <a:defRPr sz="1000"/>
          </a:pPr>
          <a:r>
            <a:rPr lang="es-MX" sz="900" b="0" i="0" strike="noStrike">
              <a:solidFill>
                <a:srgbClr val="000000"/>
              </a:solidFill>
              <a:latin typeface="Calibri"/>
            </a:rPr>
            <a:t>PRESIDENTE MUNICIPAL</a:t>
          </a:r>
        </a:p>
        <a:p>
          <a:pPr algn="ctr" rtl="1">
            <a:lnSpc>
              <a:spcPts val="800"/>
            </a:lnSpc>
            <a:defRPr sz="1000"/>
          </a:pPr>
          <a:endParaRPr lang="es-MX" sz="900" b="0" i="0" strike="noStrike">
            <a:solidFill>
              <a:srgbClr val="000000"/>
            </a:solidFill>
            <a:latin typeface="Calibri"/>
          </a:endParaRPr>
        </a:p>
        <a:p>
          <a:pPr algn="ctr" rtl="1">
            <a:lnSpc>
              <a:spcPts val="800"/>
            </a:lnSpc>
            <a:defRPr sz="1000"/>
          </a:pPr>
          <a:endParaRPr lang="es-MX" sz="900" b="0" i="0" strike="noStrike">
            <a:solidFill>
              <a:srgbClr val="000000"/>
            </a:solidFill>
            <a:latin typeface="Calibri"/>
          </a:endParaRPr>
        </a:p>
        <a:p>
          <a:pPr algn="ctr" rtl="1">
            <a:lnSpc>
              <a:spcPts val="800"/>
            </a:lnSpc>
            <a:defRPr sz="1000"/>
          </a:pPr>
          <a:endParaRPr lang="es-MX" sz="900" b="0" i="0" strike="noStrike">
            <a:solidFill>
              <a:srgbClr val="000000"/>
            </a:solidFill>
            <a:latin typeface="Calibri"/>
          </a:endParaRPr>
        </a:p>
        <a:p>
          <a:pPr algn="ctr" rtl="1">
            <a:lnSpc>
              <a:spcPts val="800"/>
            </a:lnSpc>
            <a:defRPr sz="1000"/>
          </a:pPr>
          <a:r>
            <a:rPr lang="es-MX" sz="900" b="0" i="0" strike="noStrike">
              <a:solidFill>
                <a:srgbClr val="000000"/>
              </a:solidFill>
              <a:latin typeface="Calibri"/>
            </a:rPr>
            <a:t>_______________________________</a:t>
          </a:r>
        </a:p>
        <a:p>
          <a:pPr algn="ctr" rtl="1">
            <a:lnSpc>
              <a:spcPts val="700"/>
            </a:lnSpc>
            <a:defRPr sz="1000"/>
          </a:pPr>
          <a:r>
            <a:rPr lang="es-MX" sz="800" b="0" i="0" strike="noStrike">
              <a:solidFill>
                <a:srgbClr val="000000"/>
              </a:solidFill>
              <a:latin typeface="Calibri"/>
            </a:rPr>
            <a:t>LAE.</a:t>
          </a:r>
          <a:r>
            <a:rPr lang="es-MX" sz="800" b="0" i="0" strike="noStrike" baseline="0">
              <a:solidFill>
                <a:srgbClr val="000000"/>
              </a:solidFill>
              <a:latin typeface="Calibri"/>
            </a:rPr>
            <a:t> MANUEL DIONICIO ROJAS MONTANE</a:t>
          </a:r>
          <a:endParaRPr lang="es-MX" sz="800" b="0" i="0" strike="noStrike">
            <a:solidFill>
              <a:srgbClr val="000000"/>
            </a:solidFill>
            <a:latin typeface="Calibri"/>
          </a:endParaRPr>
        </a:p>
        <a:p>
          <a:pPr algn="ctr" rtl="1">
            <a:lnSpc>
              <a:spcPts val="700"/>
            </a:lnSpc>
            <a:defRPr sz="1000"/>
          </a:pPr>
          <a:endParaRPr lang="es-MX" sz="700" b="0" i="0" strike="noStrike">
            <a:solidFill>
              <a:srgbClr val="000000"/>
            </a:solidFill>
            <a:latin typeface="Arial"/>
            <a:cs typeface="Arial"/>
          </a:endParaRPr>
        </a:p>
        <a:p>
          <a:pPr algn="ctr" rtl="1">
            <a:lnSpc>
              <a:spcPts val="1300"/>
            </a:lnSpc>
            <a:defRPr sz="1000"/>
          </a:pPr>
          <a:endParaRPr lang="es-MX" sz="1200" b="0" i="0" strike="noStrike">
            <a:solidFill>
              <a:srgbClr val="000000"/>
            </a:solidFill>
            <a:latin typeface="Times New Roman"/>
            <a:cs typeface="Times New Roman"/>
          </a:endParaRPr>
        </a:p>
        <a:p>
          <a:pPr algn="ctr" rtl="1">
            <a:lnSpc>
              <a:spcPts val="1200"/>
            </a:lnSpc>
            <a:defRPr sz="1000"/>
          </a:pPr>
          <a:endParaRPr lang="es-MX" sz="1200" b="0" i="0" strike="noStrike">
            <a:solidFill>
              <a:srgbClr val="000000"/>
            </a:solidFill>
            <a:latin typeface="Times New Roman"/>
            <a:cs typeface="Times New Roman"/>
          </a:endParaRPr>
        </a:p>
      </xdr:txBody>
    </xdr:sp>
    <xdr:clientData/>
  </xdr:twoCellAnchor>
  <xdr:twoCellAnchor>
    <xdr:from>
      <xdr:col>0</xdr:col>
      <xdr:colOff>266698</xdr:colOff>
      <xdr:row>39</xdr:row>
      <xdr:rowOff>1906</xdr:rowOff>
    </xdr:from>
    <xdr:to>
      <xdr:col>2</xdr:col>
      <xdr:colOff>1455419</xdr:colOff>
      <xdr:row>42</xdr:row>
      <xdr:rowOff>93981</xdr:rowOff>
    </xdr:to>
    <xdr:sp macro="" textlink="">
      <xdr:nvSpPr>
        <xdr:cNvPr id="5" name="Text Box 14">
          <a:extLst>
            <a:ext uri="{FF2B5EF4-FFF2-40B4-BE49-F238E27FC236}">
              <a16:creationId xmlns:a16="http://schemas.microsoft.com/office/drawing/2014/main" id="{00000000-0008-0000-0500-000005000000}"/>
            </a:ext>
          </a:extLst>
        </xdr:cNvPr>
        <xdr:cNvSpPr txBox="1">
          <a:spLocks noChangeArrowheads="1"/>
        </xdr:cNvSpPr>
      </xdr:nvSpPr>
      <xdr:spPr bwMode="auto">
        <a:xfrm>
          <a:off x="266698" y="7202806"/>
          <a:ext cx="1973581" cy="800735"/>
        </a:xfrm>
        <a:prstGeom prst="rect">
          <a:avLst/>
        </a:prstGeom>
        <a:solidFill>
          <a:srgbClr val="FFFFFF"/>
        </a:solidFill>
        <a:ln w="9525">
          <a:noFill/>
          <a:miter lim="800000"/>
          <a:headEnd/>
          <a:tailEnd/>
        </a:ln>
      </xdr:spPr>
      <xdr:txBody>
        <a:bodyPr vertOverflow="clip" wrap="square" lIns="91440" tIns="45720" rIns="91440" bIns="45720" anchor="t" upright="1"/>
        <a:lstStyle/>
        <a:p>
          <a:pPr algn="ctr" rtl="1">
            <a:defRPr sz="1000"/>
          </a:pPr>
          <a:r>
            <a:rPr lang="es-MX" sz="900" b="0" i="0" strike="noStrike">
              <a:solidFill>
                <a:srgbClr val="000000"/>
              </a:solidFill>
              <a:latin typeface="Calibri"/>
            </a:rPr>
            <a:t>SÍNDICO </a:t>
          </a:r>
          <a:endParaRPr lang="es-MX" sz="800" b="0" i="0" strike="noStrike">
            <a:solidFill>
              <a:srgbClr val="000000"/>
            </a:solidFill>
            <a:latin typeface="Calibri"/>
          </a:endParaRPr>
        </a:p>
        <a:p>
          <a:pPr algn="ctr" rtl="1">
            <a:defRPr sz="1000"/>
          </a:pPr>
          <a:endParaRPr lang="es-MX" sz="800" b="0" i="0" strike="noStrike">
            <a:solidFill>
              <a:srgbClr val="000000"/>
            </a:solidFill>
            <a:latin typeface="Calibri"/>
          </a:endParaRPr>
        </a:p>
        <a:p>
          <a:pPr algn="ctr" rtl="1">
            <a:defRPr sz="1000"/>
          </a:pPr>
          <a:endParaRPr lang="es-MX" sz="900" b="0" i="0" strike="noStrike">
            <a:solidFill>
              <a:srgbClr val="000000"/>
            </a:solidFill>
            <a:latin typeface="Calibri"/>
          </a:endParaRPr>
        </a:p>
        <a:p>
          <a:pPr algn="ctr" rtl="1">
            <a:defRPr sz="1000"/>
          </a:pPr>
          <a:r>
            <a:rPr lang="es-MX" sz="900" b="0" i="0" strike="noStrike">
              <a:solidFill>
                <a:srgbClr val="000000"/>
              </a:solidFill>
              <a:latin typeface="Calibri"/>
            </a:rPr>
            <a:t>_______________________________</a:t>
          </a:r>
          <a:endParaRPr lang="es-MX" sz="800" b="0" i="0" strike="noStrike">
            <a:solidFill>
              <a:srgbClr val="000000"/>
            </a:solidFill>
            <a:latin typeface="Calibri"/>
          </a:endParaRPr>
        </a:p>
        <a:p>
          <a:pPr algn="ctr" rtl="1">
            <a:defRPr sz="1000"/>
          </a:pPr>
          <a:r>
            <a:rPr lang="es-MX" sz="800" b="0" i="0" strike="noStrike">
              <a:solidFill>
                <a:srgbClr val="000000"/>
              </a:solidFill>
              <a:latin typeface="Calibri"/>
            </a:rPr>
            <a:t>C. YADIRA VERGARA CAMPOS</a:t>
          </a:r>
          <a:endParaRPr lang="es-MX" sz="800" b="0" i="0" strike="noStrike">
            <a:solidFill>
              <a:srgbClr val="000000"/>
            </a:solidFill>
            <a:latin typeface="Arial"/>
            <a:cs typeface="Arial"/>
          </a:endParaRPr>
        </a:p>
        <a:p>
          <a:pPr algn="ctr" rtl="1">
            <a:defRPr sz="1000"/>
          </a:pPr>
          <a:endParaRPr lang="es-MX" sz="1200" b="0" i="0" strike="noStrike">
            <a:solidFill>
              <a:srgbClr val="000000"/>
            </a:solidFill>
            <a:latin typeface="Times New Roman"/>
            <a:cs typeface="Times New Roman"/>
          </a:endParaRPr>
        </a:p>
        <a:p>
          <a:pPr algn="ctr" rtl="1">
            <a:defRPr sz="1000"/>
          </a:pPr>
          <a:endParaRPr lang="es-MX" sz="1200" b="0" i="0" strike="noStrike">
            <a:solidFill>
              <a:srgbClr val="000000"/>
            </a:solidFill>
            <a:latin typeface="Times New Roman"/>
            <a:cs typeface="Times New Roman"/>
          </a:endParaRPr>
        </a:p>
      </xdr:txBody>
    </xdr:sp>
    <xdr:clientData/>
  </xdr:twoCellAnchor>
  <xdr:twoCellAnchor>
    <xdr:from>
      <xdr:col>2</xdr:col>
      <xdr:colOff>2159001</xdr:colOff>
      <xdr:row>38</xdr:row>
      <xdr:rowOff>215900</xdr:rowOff>
    </xdr:from>
    <xdr:to>
      <xdr:col>4</xdr:col>
      <xdr:colOff>68036</xdr:colOff>
      <xdr:row>42</xdr:row>
      <xdr:rowOff>65088</xdr:rowOff>
    </xdr:to>
    <xdr:sp macro="" textlink="">
      <xdr:nvSpPr>
        <xdr:cNvPr id="6" name="Text Box 15">
          <a:extLst>
            <a:ext uri="{FF2B5EF4-FFF2-40B4-BE49-F238E27FC236}">
              <a16:creationId xmlns:a16="http://schemas.microsoft.com/office/drawing/2014/main" id="{00000000-0008-0000-0500-000006000000}"/>
            </a:ext>
          </a:extLst>
        </xdr:cNvPr>
        <xdr:cNvSpPr txBox="1">
          <a:spLocks noChangeArrowheads="1"/>
        </xdr:cNvSpPr>
      </xdr:nvSpPr>
      <xdr:spPr bwMode="auto">
        <a:xfrm>
          <a:off x="3150379" y="8020568"/>
          <a:ext cx="3487963" cy="821127"/>
        </a:xfrm>
        <a:prstGeom prst="rect">
          <a:avLst/>
        </a:prstGeom>
        <a:solidFill>
          <a:srgbClr val="FFFFFF"/>
        </a:solidFill>
        <a:ln w="9525">
          <a:noFill/>
          <a:miter lim="800000"/>
          <a:headEnd/>
          <a:tailEnd/>
        </a:ln>
      </xdr:spPr>
      <xdr:txBody>
        <a:bodyPr vertOverflow="clip" wrap="square" lIns="91440" tIns="45720" rIns="91440" bIns="45720" anchor="t" upright="1"/>
        <a:lstStyle/>
        <a:p>
          <a:pPr algn="ctr" rtl="1">
            <a:defRPr sz="1000"/>
          </a:pPr>
          <a:r>
            <a:rPr lang="es-MX" sz="900" b="0" i="0" strike="noStrike">
              <a:solidFill>
                <a:srgbClr val="000000"/>
              </a:solidFill>
              <a:latin typeface="Calibri"/>
            </a:rPr>
            <a:t>REGIDOR </a:t>
          </a:r>
        </a:p>
        <a:p>
          <a:pPr algn="ctr" rtl="1">
            <a:defRPr sz="1000"/>
          </a:pPr>
          <a:endParaRPr lang="es-MX" sz="900" b="0" i="0" strike="noStrike">
            <a:solidFill>
              <a:srgbClr val="000000"/>
            </a:solidFill>
            <a:latin typeface="Calibri"/>
          </a:endParaRPr>
        </a:p>
        <a:p>
          <a:pPr algn="ctr" rtl="1">
            <a:defRPr sz="1000"/>
          </a:pPr>
          <a:endParaRPr lang="es-MX" sz="900" b="0" i="0" strike="noStrike">
            <a:solidFill>
              <a:srgbClr val="000000"/>
            </a:solidFill>
            <a:latin typeface="Calibri"/>
          </a:endParaRPr>
        </a:p>
        <a:p>
          <a:pPr algn="ctr" rtl="1">
            <a:defRPr sz="1000"/>
          </a:pPr>
          <a:r>
            <a:rPr lang="es-MX" sz="900" b="0" i="0" strike="noStrike">
              <a:solidFill>
                <a:srgbClr val="000000"/>
              </a:solidFill>
              <a:latin typeface="Calibri"/>
            </a:rPr>
            <a:t>_______________________________</a:t>
          </a:r>
        </a:p>
        <a:p>
          <a:pPr algn="ctr" rtl="1">
            <a:defRPr sz="1000"/>
          </a:pPr>
          <a:r>
            <a:rPr lang="es-MX" sz="800" b="0" i="0" strike="noStrike">
              <a:solidFill>
                <a:srgbClr val="000000"/>
              </a:solidFill>
              <a:latin typeface="Calibri"/>
            </a:rPr>
            <a:t>C. JOSE LORENZO AGUILAR LIRA</a:t>
          </a:r>
          <a:endParaRPr lang="es-MX" sz="900" b="0" i="0" strike="noStrike">
            <a:solidFill>
              <a:srgbClr val="000000"/>
            </a:solidFill>
            <a:latin typeface="Calibri"/>
          </a:endParaRPr>
        </a:p>
        <a:p>
          <a:pPr algn="ctr" rtl="1">
            <a:defRPr sz="1000"/>
          </a:pPr>
          <a:endParaRPr lang="es-MX" sz="800" b="0" i="0" strike="noStrike">
            <a:solidFill>
              <a:srgbClr val="000000"/>
            </a:solidFill>
            <a:latin typeface="Arial"/>
            <a:cs typeface="Arial"/>
          </a:endParaRPr>
        </a:p>
        <a:p>
          <a:pPr algn="ctr" rtl="1">
            <a:defRPr sz="1000"/>
          </a:pPr>
          <a:endParaRPr lang="es-MX" sz="1200" b="0" i="0" strike="noStrike">
            <a:solidFill>
              <a:srgbClr val="000000"/>
            </a:solidFill>
            <a:latin typeface="Times New Roman"/>
            <a:cs typeface="Times New Roman"/>
          </a:endParaRPr>
        </a:p>
        <a:p>
          <a:pPr algn="ctr" rtl="1">
            <a:defRPr sz="1000"/>
          </a:pPr>
          <a:endParaRPr lang="es-MX" sz="1200" b="0" i="0" strike="noStrike">
            <a:solidFill>
              <a:srgbClr val="000000"/>
            </a:solidFill>
            <a:latin typeface="Times New Roman"/>
            <a:cs typeface="Times New Roman"/>
          </a:endParaRPr>
        </a:p>
      </xdr:txBody>
    </xdr:sp>
    <xdr:clientData/>
  </xdr:twoCellAnchor>
  <xdr:twoCellAnchor>
    <xdr:from>
      <xdr:col>2</xdr:col>
      <xdr:colOff>2159000</xdr:colOff>
      <xdr:row>29</xdr:row>
      <xdr:rowOff>114300</xdr:rowOff>
    </xdr:from>
    <xdr:to>
      <xdr:col>4</xdr:col>
      <xdr:colOff>165230</xdr:colOff>
      <xdr:row>35</xdr:row>
      <xdr:rowOff>38100</xdr:rowOff>
    </xdr:to>
    <xdr:sp macro="" textlink="">
      <xdr:nvSpPr>
        <xdr:cNvPr id="7" name="Text Box 15">
          <a:extLst>
            <a:ext uri="{FF2B5EF4-FFF2-40B4-BE49-F238E27FC236}">
              <a16:creationId xmlns:a16="http://schemas.microsoft.com/office/drawing/2014/main" id="{00000000-0008-0000-0500-000007000000}"/>
            </a:ext>
          </a:extLst>
        </xdr:cNvPr>
        <xdr:cNvSpPr txBox="1">
          <a:spLocks noChangeArrowheads="1"/>
        </xdr:cNvSpPr>
      </xdr:nvSpPr>
      <xdr:spPr bwMode="auto">
        <a:xfrm>
          <a:off x="3150378" y="6373586"/>
          <a:ext cx="3585158" cy="954055"/>
        </a:xfrm>
        <a:prstGeom prst="rect">
          <a:avLst/>
        </a:prstGeom>
        <a:solidFill>
          <a:srgbClr val="FFFFFF"/>
        </a:solidFill>
        <a:ln w="9525">
          <a:noFill/>
          <a:miter lim="800000"/>
          <a:headEnd/>
          <a:tailEnd/>
        </a:ln>
      </xdr:spPr>
      <xdr:txBody>
        <a:bodyPr vertOverflow="clip" wrap="square" lIns="91440" tIns="45720" rIns="91440" bIns="45720" anchor="t" upright="1"/>
        <a:lstStyle/>
        <a:p>
          <a:pPr algn="ctr" rtl="1">
            <a:lnSpc>
              <a:spcPts val="900"/>
            </a:lnSpc>
            <a:defRPr sz="1000"/>
          </a:pPr>
          <a:r>
            <a:rPr lang="es-MX" sz="900" b="0" i="0" strike="noStrike">
              <a:solidFill>
                <a:srgbClr val="000000"/>
              </a:solidFill>
              <a:latin typeface="Calibri"/>
            </a:rPr>
            <a:t>TESORERO MUNICIPAL</a:t>
          </a:r>
          <a:endParaRPr lang="es-MX" sz="800" b="0" i="0" strike="noStrike">
            <a:solidFill>
              <a:srgbClr val="000000"/>
            </a:solidFill>
            <a:latin typeface="Calibri"/>
          </a:endParaRPr>
        </a:p>
        <a:p>
          <a:pPr algn="ctr" rtl="1">
            <a:lnSpc>
              <a:spcPts val="800"/>
            </a:lnSpc>
            <a:defRPr sz="1000"/>
          </a:pPr>
          <a:endParaRPr lang="es-MX" sz="800" b="0" i="0" strike="noStrike">
            <a:solidFill>
              <a:srgbClr val="000000"/>
            </a:solidFill>
            <a:latin typeface="Calibri"/>
          </a:endParaRPr>
        </a:p>
        <a:p>
          <a:pPr algn="ctr" rtl="1">
            <a:lnSpc>
              <a:spcPts val="900"/>
            </a:lnSpc>
            <a:defRPr sz="1000"/>
          </a:pPr>
          <a:endParaRPr lang="es-MX" sz="900" b="0" i="0" strike="noStrike">
            <a:solidFill>
              <a:srgbClr val="000000"/>
            </a:solidFill>
            <a:latin typeface="Calibri"/>
          </a:endParaRPr>
        </a:p>
        <a:p>
          <a:pPr algn="ctr" rtl="1">
            <a:lnSpc>
              <a:spcPts val="900"/>
            </a:lnSpc>
            <a:defRPr sz="1000"/>
          </a:pPr>
          <a:endParaRPr lang="es-MX" sz="900" b="0" i="0" strike="noStrike">
            <a:solidFill>
              <a:srgbClr val="000000"/>
            </a:solidFill>
            <a:latin typeface="Calibri"/>
          </a:endParaRPr>
        </a:p>
        <a:p>
          <a:pPr algn="ctr" rtl="1">
            <a:lnSpc>
              <a:spcPts val="900"/>
            </a:lnSpc>
            <a:defRPr sz="1000"/>
          </a:pPr>
          <a:r>
            <a:rPr lang="es-MX" sz="900" b="0" i="0" strike="noStrike">
              <a:solidFill>
                <a:srgbClr val="000000"/>
              </a:solidFill>
              <a:latin typeface="Calibri"/>
            </a:rPr>
            <a:t>_______________________________</a:t>
          </a:r>
        </a:p>
        <a:p>
          <a:pPr algn="ctr" rtl="1">
            <a:lnSpc>
              <a:spcPts val="800"/>
            </a:lnSpc>
            <a:defRPr sz="1000"/>
          </a:pPr>
          <a:r>
            <a:rPr lang="es-MX" sz="800" b="0" i="0" strike="noStrike">
              <a:solidFill>
                <a:srgbClr val="000000"/>
              </a:solidFill>
              <a:latin typeface="Calibri"/>
            </a:rPr>
            <a:t>C.P. BRENDA VIVIANA CRUZ GARCIA</a:t>
          </a:r>
          <a:endParaRPr lang="es-MX" sz="900" b="0" i="0" strike="noStrike">
            <a:solidFill>
              <a:srgbClr val="000000"/>
            </a:solidFill>
            <a:latin typeface="Calibri"/>
          </a:endParaRPr>
        </a:p>
        <a:p>
          <a:pPr algn="ctr" rtl="1">
            <a:lnSpc>
              <a:spcPts val="800"/>
            </a:lnSpc>
            <a:defRPr sz="1000"/>
          </a:pPr>
          <a:endParaRPr lang="es-MX" sz="800" b="0" i="0" strike="noStrike">
            <a:solidFill>
              <a:srgbClr val="000000"/>
            </a:solidFill>
            <a:latin typeface="Arial"/>
            <a:cs typeface="Arial"/>
          </a:endParaRPr>
        </a:p>
        <a:p>
          <a:pPr algn="ctr" rtl="1">
            <a:lnSpc>
              <a:spcPts val="1200"/>
            </a:lnSpc>
            <a:defRPr sz="1000"/>
          </a:pPr>
          <a:endParaRPr lang="es-MX" sz="1200" b="0" i="0" strike="noStrike">
            <a:solidFill>
              <a:srgbClr val="000000"/>
            </a:solidFill>
            <a:latin typeface="Times New Roman"/>
            <a:cs typeface="Times New Roman"/>
          </a:endParaRPr>
        </a:p>
        <a:p>
          <a:pPr algn="ctr" rtl="1">
            <a:lnSpc>
              <a:spcPts val="1100"/>
            </a:lnSpc>
            <a:defRPr sz="1000"/>
          </a:pPr>
          <a:endParaRPr lang="es-MX" sz="1200" b="0" i="0" strike="noStrike">
            <a:solidFill>
              <a:srgbClr val="000000"/>
            </a:solidFill>
            <a:latin typeface="Times New Roman"/>
            <a:cs typeface="Times New Roman"/>
          </a:endParaRPr>
        </a:p>
      </xdr:txBody>
    </xdr:sp>
    <xdr:clientData/>
  </xdr:twoCellAnchor>
  <xdr:twoCellAnchor>
    <xdr:from>
      <xdr:col>2</xdr:col>
      <xdr:colOff>38878</xdr:colOff>
      <xdr:row>1</xdr:row>
      <xdr:rowOff>126351</xdr:rowOff>
    </xdr:from>
    <xdr:to>
      <xdr:col>3</xdr:col>
      <xdr:colOff>544286</xdr:colOff>
      <xdr:row>4</xdr:row>
      <xdr:rowOff>127134</xdr:rowOff>
    </xdr:to>
    <xdr:sp macro="" textlink="">
      <xdr:nvSpPr>
        <xdr:cNvPr id="9" name="CuadroTexto 9">
          <a:extLst>
            <a:ext uri="{FF2B5EF4-FFF2-40B4-BE49-F238E27FC236}">
              <a16:creationId xmlns:a16="http://schemas.microsoft.com/office/drawing/2014/main" id="{00000000-0008-0000-0500-000009000000}"/>
            </a:ext>
          </a:extLst>
        </xdr:cNvPr>
        <xdr:cNvSpPr txBox="1"/>
      </xdr:nvSpPr>
      <xdr:spPr>
        <a:xfrm>
          <a:off x="991378" y="311019"/>
          <a:ext cx="4373724" cy="5547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lnSpc>
              <a:spcPct val="150000"/>
            </a:lnSpc>
          </a:pPr>
          <a:r>
            <a:rPr lang="es-MX" sz="1050" b="1">
              <a:latin typeface="Arial" panose="020B0604020202020204" pitchFamily="34" charset="0"/>
              <a:cs typeface="Arial" panose="020B0604020202020204" pitchFamily="34" charset="0"/>
            </a:rPr>
            <a:t>MUNICIPIO DE SALTABARRANCA, DEL ESTADO DE VERACRUZ DE IGNACIO DE LA LLAVE</a:t>
          </a:r>
        </a:p>
      </xdr:txBody>
    </xdr:sp>
    <xdr:clientData/>
  </xdr:twoCellAnchor>
  <xdr:twoCellAnchor>
    <xdr:from>
      <xdr:col>1</xdr:col>
      <xdr:colOff>291582</xdr:colOff>
      <xdr:row>6</xdr:row>
      <xdr:rowOff>87475</xdr:rowOff>
    </xdr:from>
    <xdr:to>
      <xdr:col>3</xdr:col>
      <xdr:colOff>1117728</xdr:colOff>
      <xdr:row>7</xdr:row>
      <xdr:rowOff>184670</xdr:rowOff>
    </xdr:to>
    <xdr:sp macro="" textlink="">
      <xdr:nvSpPr>
        <xdr:cNvPr id="10" name="CuadroTexto 10">
          <a:extLst>
            <a:ext uri="{FF2B5EF4-FFF2-40B4-BE49-F238E27FC236}">
              <a16:creationId xmlns:a16="http://schemas.microsoft.com/office/drawing/2014/main" id="{00000000-0008-0000-0500-00000A000000}"/>
            </a:ext>
          </a:extLst>
        </xdr:cNvPr>
        <xdr:cNvSpPr txBox="1"/>
      </xdr:nvSpPr>
      <xdr:spPr>
        <a:xfrm>
          <a:off x="554005" y="1205205"/>
          <a:ext cx="5384539" cy="2915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MX" sz="1200" b="1">
              <a:latin typeface="Arial" panose="020B0604020202020204" pitchFamily="34" charset="0"/>
              <a:cs typeface="Arial" panose="020B0604020202020204" pitchFamily="34" charset="0"/>
            </a:rPr>
            <a:t>PROYECTO DE LEY DE INGRESOS PARA EL EJERCICIO FISCAL 2026</a:t>
          </a:r>
        </a:p>
        <a:p>
          <a:pPr algn="ctr"/>
          <a:endParaRPr lang="es-MX" sz="1100" b="1">
            <a:latin typeface="Arial" panose="020B0604020202020204" pitchFamily="34" charset="0"/>
            <a:cs typeface="Arial" panose="020B0604020202020204" pitchFamily="34" charset="0"/>
          </a:endParaRPr>
        </a:p>
      </xdr:txBody>
    </xdr:sp>
    <xdr:clientData/>
  </xdr:twoCellAnchor>
  <xdr:twoCellAnchor editAs="oneCell">
    <xdr:from>
      <xdr:col>3</xdr:col>
      <xdr:colOff>615562</xdr:colOff>
      <xdr:row>0</xdr:row>
      <xdr:rowOff>110153</xdr:rowOff>
    </xdr:from>
    <xdr:to>
      <xdr:col>4</xdr:col>
      <xdr:colOff>219983</xdr:colOff>
      <xdr:row>6</xdr:row>
      <xdr:rowOff>123501</xdr:rowOff>
    </xdr:to>
    <xdr:pic>
      <xdr:nvPicPr>
        <xdr:cNvPr id="11" name="Picture 2" descr="LOGO_LXVII_SLOGAN">
          <a:extLst>
            <a:ext uri="{FF2B5EF4-FFF2-40B4-BE49-F238E27FC236}">
              <a16:creationId xmlns:a16="http://schemas.microsoft.com/office/drawing/2014/main" id="{00000000-0008-0000-0500-00000B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663164" y="110153"/>
          <a:ext cx="1123950" cy="1079176"/>
        </a:xfrm>
        <a:prstGeom prst="rect">
          <a:avLst/>
        </a:prstGeom>
        <a:ln>
          <a:noFill/>
        </a:ln>
        <a:effectLst>
          <a:softEdge rad="112500"/>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2</xdr:col>
      <xdr:colOff>284972</xdr:colOff>
      <xdr:row>7</xdr:row>
      <xdr:rowOff>18697</xdr:rowOff>
    </xdr:to>
    <xdr:pic>
      <xdr:nvPicPr>
        <xdr:cNvPr id="3" name="Picture 1">
          <a:extLst>
            <a:ext uri="{FF2B5EF4-FFF2-40B4-BE49-F238E27FC236}">
              <a16:creationId xmlns:a16="http://schemas.microsoft.com/office/drawing/2014/main" id="{ECA42A32-1D44-4CF1-816B-704DE705E57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0"/>
          <a:ext cx="1276350" cy="13308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2</xdr:col>
      <xdr:colOff>513677</xdr:colOff>
      <xdr:row>0</xdr:row>
      <xdr:rowOff>143436</xdr:rowOff>
    </xdr:from>
    <xdr:to>
      <xdr:col>5</xdr:col>
      <xdr:colOff>36754</xdr:colOff>
      <xdr:row>3</xdr:row>
      <xdr:rowOff>126724</xdr:rowOff>
    </xdr:to>
    <xdr:sp macro="" textlink="">
      <xdr:nvSpPr>
        <xdr:cNvPr id="19" name="CuadroTexto 9">
          <a:extLst>
            <a:ext uri="{FF2B5EF4-FFF2-40B4-BE49-F238E27FC236}">
              <a16:creationId xmlns:a16="http://schemas.microsoft.com/office/drawing/2014/main" id="{00000000-0008-0000-0600-000013000000}"/>
            </a:ext>
          </a:extLst>
        </xdr:cNvPr>
        <xdr:cNvSpPr txBox="1"/>
      </xdr:nvSpPr>
      <xdr:spPr>
        <a:xfrm>
          <a:off x="1571512" y="143436"/>
          <a:ext cx="4785360" cy="5211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lnSpc>
              <a:spcPct val="150000"/>
            </a:lnSpc>
          </a:pPr>
          <a:r>
            <a:rPr lang="es-MX" sz="1000" b="1">
              <a:latin typeface="Arial" panose="020B0604020202020204" pitchFamily="34" charset="0"/>
              <a:cs typeface="Arial" panose="020B0604020202020204" pitchFamily="34" charset="0"/>
            </a:rPr>
            <a:t>MUNICIPIO DESALTABARRANCA, DEL ESTADO DE VERACRUZ DE IGNACIO DE LA LLAVE</a:t>
          </a:r>
        </a:p>
      </xdr:txBody>
    </xdr:sp>
    <xdr:clientData/>
  </xdr:twoCellAnchor>
  <xdr:twoCellAnchor>
    <xdr:from>
      <xdr:col>2</xdr:col>
      <xdr:colOff>215153</xdr:colOff>
      <xdr:row>3</xdr:row>
      <xdr:rowOff>135367</xdr:rowOff>
    </xdr:from>
    <xdr:to>
      <xdr:col>5</xdr:col>
      <xdr:colOff>197223</xdr:colOff>
      <xdr:row>5</xdr:row>
      <xdr:rowOff>134471</xdr:rowOff>
    </xdr:to>
    <xdr:sp macro="" textlink="">
      <xdr:nvSpPr>
        <xdr:cNvPr id="18" name="CuadroTexto 10">
          <a:extLst>
            <a:ext uri="{FF2B5EF4-FFF2-40B4-BE49-F238E27FC236}">
              <a16:creationId xmlns:a16="http://schemas.microsoft.com/office/drawing/2014/main" id="{00000000-0008-0000-0600-000012000000}"/>
            </a:ext>
          </a:extLst>
        </xdr:cNvPr>
        <xdr:cNvSpPr txBox="1"/>
      </xdr:nvSpPr>
      <xdr:spPr>
        <a:xfrm>
          <a:off x="1272988" y="673249"/>
          <a:ext cx="5244353" cy="3756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MX" sz="1100" b="1">
              <a:latin typeface="Arial" panose="020B0604020202020204" pitchFamily="34" charset="0"/>
              <a:cs typeface="Arial" panose="020B0604020202020204" pitchFamily="34" charset="0"/>
            </a:rPr>
            <a:t>PROYECTO DE LEY DE INGRESOS PARA EL EJERCICIO FISCAL 2026</a:t>
          </a:r>
        </a:p>
        <a:p>
          <a:pPr algn="ctr"/>
          <a:endParaRPr lang="es-MX" sz="1100" b="1">
            <a:latin typeface="Arial" panose="020B0604020202020204" pitchFamily="34" charset="0"/>
            <a:cs typeface="Arial" panose="020B0604020202020204" pitchFamily="34" charset="0"/>
          </a:endParaRPr>
        </a:p>
        <a:p>
          <a:pPr algn="ctr"/>
          <a:endParaRPr lang="es-MX" sz="1100" b="1">
            <a:latin typeface="Arial" panose="020B0604020202020204" pitchFamily="34" charset="0"/>
            <a:cs typeface="Arial" panose="020B0604020202020204" pitchFamily="34" charset="0"/>
          </a:endParaRPr>
        </a:p>
      </xdr:txBody>
    </xdr:sp>
    <xdr:clientData/>
  </xdr:twoCellAnchor>
  <xdr:twoCellAnchor>
    <xdr:from>
      <xdr:col>1</xdr:col>
      <xdr:colOff>45637</xdr:colOff>
      <xdr:row>796</xdr:row>
      <xdr:rowOff>93843</xdr:rowOff>
    </xdr:from>
    <xdr:to>
      <xdr:col>3</xdr:col>
      <xdr:colOff>934277</xdr:colOff>
      <xdr:row>800</xdr:row>
      <xdr:rowOff>152400</xdr:rowOff>
    </xdr:to>
    <xdr:sp macro="" textlink="">
      <xdr:nvSpPr>
        <xdr:cNvPr id="14" name="Text Box 13">
          <a:extLst>
            <a:ext uri="{FF2B5EF4-FFF2-40B4-BE49-F238E27FC236}">
              <a16:creationId xmlns:a16="http://schemas.microsoft.com/office/drawing/2014/main" id="{00000000-0008-0000-0600-00000E000000}"/>
            </a:ext>
          </a:extLst>
        </xdr:cNvPr>
        <xdr:cNvSpPr txBox="1">
          <a:spLocks noChangeArrowheads="1"/>
        </xdr:cNvSpPr>
      </xdr:nvSpPr>
      <xdr:spPr bwMode="auto">
        <a:xfrm>
          <a:off x="281857" y="38033823"/>
          <a:ext cx="2191660" cy="759597"/>
        </a:xfrm>
        <a:prstGeom prst="rect">
          <a:avLst/>
        </a:prstGeom>
        <a:solidFill>
          <a:srgbClr val="FFFFFF"/>
        </a:solidFill>
        <a:ln w="9525">
          <a:noFill/>
          <a:miter lim="800000"/>
          <a:headEnd/>
          <a:tailEnd/>
        </a:ln>
      </xdr:spPr>
      <xdr:txBody>
        <a:bodyPr vertOverflow="clip" wrap="square" lIns="91440" tIns="45720" rIns="91440" bIns="45720" anchor="t" upright="1"/>
        <a:lstStyle/>
        <a:p>
          <a:pPr algn="ctr" rtl="1">
            <a:lnSpc>
              <a:spcPts val="800"/>
            </a:lnSpc>
            <a:defRPr sz="1000"/>
          </a:pPr>
          <a:r>
            <a:rPr lang="es-MX" sz="900" b="0" i="0" strike="noStrike">
              <a:solidFill>
                <a:srgbClr val="000000"/>
              </a:solidFill>
              <a:latin typeface="Calibri"/>
            </a:rPr>
            <a:t>PRESIDENTE MUNICIPAL</a:t>
          </a:r>
        </a:p>
        <a:p>
          <a:pPr algn="ctr" rtl="1">
            <a:lnSpc>
              <a:spcPts val="800"/>
            </a:lnSpc>
            <a:defRPr sz="1000"/>
          </a:pPr>
          <a:endParaRPr lang="es-MX" sz="900" b="0" i="0" strike="noStrike">
            <a:solidFill>
              <a:srgbClr val="000000"/>
            </a:solidFill>
            <a:latin typeface="Calibri"/>
          </a:endParaRPr>
        </a:p>
        <a:p>
          <a:pPr algn="ctr" rtl="1">
            <a:lnSpc>
              <a:spcPts val="800"/>
            </a:lnSpc>
            <a:defRPr sz="1000"/>
          </a:pPr>
          <a:endParaRPr lang="es-MX" sz="900" b="0" i="0" strike="noStrike">
            <a:solidFill>
              <a:srgbClr val="000000"/>
            </a:solidFill>
            <a:latin typeface="Calibri"/>
          </a:endParaRPr>
        </a:p>
        <a:p>
          <a:pPr algn="ctr" rtl="1">
            <a:lnSpc>
              <a:spcPts val="800"/>
            </a:lnSpc>
            <a:defRPr sz="1000"/>
          </a:pPr>
          <a:r>
            <a:rPr lang="es-MX" sz="900" b="0" i="0" strike="noStrike">
              <a:solidFill>
                <a:srgbClr val="000000"/>
              </a:solidFill>
              <a:latin typeface="Calibri"/>
            </a:rPr>
            <a:t>_______________________________</a:t>
          </a:r>
        </a:p>
        <a:p>
          <a:pPr algn="ctr" rtl="1">
            <a:lnSpc>
              <a:spcPts val="700"/>
            </a:lnSpc>
            <a:defRPr sz="1000"/>
          </a:pPr>
          <a:endParaRPr lang="es-MX" sz="800" b="0" i="0" strike="noStrike">
            <a:solidFill>
              <a:srgbClr val="000000"/>
            </a:solidFill>
            <a:latin typeface="Calibri"/>
            <a:cs typeface="+mn-cs"/>
          </a:endParaRPr>
        </a:p>
        <a:p>
          <a:pPr algn="ctr" rtl="1">
            <a:lnSpc>
              <a:spcPts val="700"/>
            </a:lnSpc>
            <a:defRPr sz="1000"/>
          </a:pPr>
          <a:r>
            <a:rPr lang="es-MX" sz="800" b="0" i="0" strike="noStrike">
              <a:solidFill>
                <a:srgbClr val="000000"/>
              </a:solidFill>
              <a:latin typeface="Calibri"/>
              <a:cs typeface="+mn-cs"/>
            </a:rPr>
            <a:t>LAE.</a:t>
          </a:r>
          <a:r>
            <a:rPr lang="es-MX" sz="800" b="0" i="0" strike="noStrike" baseline="0">
              <a:solidFill>
                <a:srgbClr val="000000"/>
              </a:solidFill>
              <a:latin typeface="Calibri"/>
              <a:cs typeface="+mn-cs"/>
            </a:rPr>
            <a:t> MANUEL DIONICIO ROJAS MONTANE.</a:t>
          </a:r>
          <a:endParaRPr lang="es-MX" sz="700" b="0" i="0" strike="noStrike">
            <a:solidFill>
              <a:srgbClr val="000000"/>
            </a:solidFill>
            <a:latin typeface="Arial"/>
            <a:cs typeface="Arial"/>
          </a:endParaRPr>
        </a:p>
      </xdr:txBody>
    </xdr:sp>
    <xdr:clientData/>
  </xdr:twoCellAnchor>
  <xdr:twoCellAnchor>
    <xdr:from>
      <xdr:col>1</xdr:col>
      <xdr:colOff>22860</xdr:colOff>
      <xdr:row>804</xdr:row>
      <xdr:rowOff>100966</xdr:rowOff>
    </xdr:from>
    <xdr:to>
      <xdr:col>3</xdr:col>
      <xdr:colOff>861391</xdr:colOff>
      <xdr:row>807</xdr:row>
      <xdr:rowOff>193041</xdr:rowOff>
    </xdr:to>
    <xdr:sp macro="" textlink="">
      <xdr:nvSpPr>
        <xdr:cNvPr id="16" name="Text Box 14">
          <a:extLst>
            <a:ext uri="{FF2B5EF4-FFF2-40B4-BE49-F238E27FC236}">
              <a16:creationId xmlns:a16="http://schemas.microsoft.com/office/drawing/2014/main" id="{00000000-0008-0000-0600-000010000000}"/>
            </a:ext>
          </a:extLst>
        </xdr:cNvPr>
        <xdr:cNvSpPr txBox="1">
          <a:spLocks noChangeArrowheads="1"/>
        </xdr:cNvSpPr>
      </xdr:nvSpPr>
      <xdr:spPr bwMode="auto">
        <a:xfrm>
          <a:off x="259080" y="39450646"/>
          <a:ext cx="2141551" cy="602615"/>
        </a:xfrm>
        <a:prstGeom prst="rect">
          <a:avLst/>
        </a:prstGeom>
        <a:solidFill>
          <a:srgbClr val="FFFFFF"/>
        </a:solidFill>
        <a:ln w="9525">
          <a:noFill/>
          <a:miter lim="800000"/>
          <a:headEnd/>
          <a:tailEnd/>
        </a:ln>
      </xdr:spPr>
      <xdr:txBody>
        <a:bodyPr vertOverflow="clip" wrap="square" lIns="91440" tIns="45720" rIns="91440" bIns="45720" anchor="t" upright="1"/>
        <a:lstStyle/>
        <a:p>
          <a:pPr algn="ctr" rtl="1">
            <a:defRPr sz="1000"/>
          </a:pPr>
          <a:r>
            <a:rPr lang="es-MX" sz="900" b="0" i="0" strike="noStrike">
              <a:solidFill>
                <a:srgbClr val="000000"/>
              </a:solidFill>
              <a:latin typeface="Calibri"/>
            </a:rPr>
            <a:t>SÍNDICO </a:t>
          </a:r>
          <a:endParaRPr lang="es-MX" sz="800" b="0" i="0" strike="noStrike">
            <a:solidFill>
              <a:srgbClr val="000000"/>
            </a:solidFill>
            <a:latin typeface="Calibri"/>
          </a:endParaRPr>
        </a:p>
        <a:p>
          <a:pPr algn="ctr" rtl="1">
            <a:defRPr sz="1000"/>
          </a:pPr>
          <a:endParaRPr lang="es-MX" sz="800" b="0" i="0" strike="noStrike">
            <a:solidFill>
              <a:srgbClr val="000000"/>
            </a:solidFill>
            <a:latin typeface="Calibri"/>
          </a:endParaRPr>
        </a:p>
        <a:p>
          <a:pPr algn="ctr" rtl="1">
            <a:defRPr sz="1000"/>
          </a:pPr>
          <a:endParaRPr lang="es-MX" sz="900" b="0" i="0" strike="noStrike">
            <a:solidFill>
              <a:srgbClr val="000000"/>
            </a:solidFill>
            <a:latin typeface="Calibri"/>
          </a:endParaRPr>
        </a:p>
        <a:p>
          <a:pPr algn="ctr" rtl="1">
            <a:defRPr sz="1000"/>
          </a:pPr>
          <a:r>
            <a:rPr lang="es-MX" sz="900" b="0" i="0" strike="noStrike">
              <a:solidFill>
                <a:srgbClr val="000000"/>
              </a:solidFill>
              <a:latin typeface="Calibri"/>
            </a:rPr>
            <a:t>_______________________________</a:t>
          </a:r>
          <a:endParaRPr lang="es-MX" sz="800" b="0" i="0" strike="noStrike">
            <a:solidFill>
              <a:srgbClr val="000000"/>
            </a:solidFill>
            <a:latin typeface="Calibri"/>
          </a:endParaRPr>
        </a:p>
        <a:p>
          <a:pPr algn="ctr" rtl="1">
            <a:defRPr sz="1000"/>
          </a:pPr>
          <a:r>
            <a:rPr lang="es-MX" sz="800" b="0" i="0" strike="noStrike">
              <a:solidFill>
                <a:srgbClr val="000000"/>
              </a:solidFill>
              <a:latin typeface="Calibri"/>
            </a:rPr>
            <a:t>XXXX</a:t>
          </a:r>
          <a:endParaRPr lang="es-MX" sz="800" b="0" i="0" strike="noStrike">
            <a:solidFill>
              <a:srgbClr val="000000"/>
            </a:solidFill>
            <a:latin typeface="Arial"/>
            <a:cs typeface="Arial"/>
          </a:endParaRPr>
        </a:p>
        <a:p>
          <a:pPr algn="ctr" rtl="1">
            <a:defRPr sz="1000"/>
          </a:pPr>
          <a:endParaRPr lang="es-MX" sz="1200" b="0" i="0" strike="noStrike">
            <a:solidFill>
              <a:srgbClr val="000000"/>
            </a:solidFill>
            <a:latin typeface="Times New Roman"/>
            <a:cs typeface="Times New Roman"/>
          </a:endParaRPr>
        </a:p>
        <a:p>
          <a:pPr algn="ctr" rtl="1">
            <a:defRPr sz="1000"/>
          </a:pPr>
          <a:endParaRPr lang="es-MX" sz="1200" b="0" i="0" strike="noStrike">
            <a:solidFill>
              <a:srgbClr val="000000"/>
            </a:solidFill>
            <a:latin typeface="Times New Roman"/>
            <a:cs typeface="Times New Roman"/>
          </a:endParaRPr>
        </a:p>
      </xdr:txBody>
    </xdr:sp>
    <xdr:clientData/>
  </xdr:twoCellAnchor>
  <xdr:twoCellAnchor>
    <xdr:from>
      <xdr:col>3</xdr:col>
      <xdr:colOff>3213154</xdr:colOff>
      <xdr:row>803</xdr:row>
      <xdr:rowOff>167861</xdr:rowOff>
    </xdr:from>
    <xdr:to>
      <xdr:col>5</xdr:col>
      <xdr:colOff>683591</xdr:colOff>
      <xdr:row>807</xdr:row>
      <xdr:rowOff>89453</xdr:rowOff>
    </xdr:to>
    <xdr:sp macro="" textlink="">
      <xdr:nvSpPr>
        <xdr:cNvPr id="20" name="Text Box 15">
          <a:extLst>
            <a:ext uri="{FF2B5EF4-FFF2-40B4-BE49-F238E27FC236}">
              <a16:creationId xmlns:a16="http://schemas.microsoft.com/office/drawing/2014/main" id="{00000000-0008-0000-0600-000014000000}"/>
            </a:ext>
          </a:extLst>
        </xdr:cNvPr>
        <xdr:cNvSpPr txBox="1">
          <a:spLocks noChangeArrowheads="1"/>
        </xdr:cNvSpPr>
      </xdr:nvSpPr>
      <xdr:spPr bwMode="auto">
        <a:xfrm>
          <a:off x="4752394" y="39342281"/>
          <a:ext cx="2240557" cy="622632"/>
        </a:xfrm>
        <a:prstGeom prst="rect">
          <a:avLst/>
        </a:prstGeom>
        <a:solidFill>
          <a:srgbClr val="FFFFFF"/>
        </a:solidFill>
        <a:ln w="9525">
          <a:noFill/>
          <a:miter lim="800000"/>
          <a:headEnd/>
          <a:tailEnd/>
        </a:ln>
      </xdr:spPr>
      <xdr:txBody>
        <a:bodyPr vertOverflow="clip" wrap="square" lIns="91440" tIns="45720" rIns="91440" bIns="45720" anchor="t" upright="1"/>
        <a:lstStyle/>
        <a:p>
          <a:pPr algn="ctr" rtl="1">
            <a:defRPr sz="1000"/>
          </a:pPr>
          <a:r>
            <a:rPr lang="es-MX" sz="900" b="0" i="0" strike="noStrike">
              <a:solidFill>
                <a:srgbClr val="000000"/>
              </a:solidFill>
              <a:latin typeface="Calibri"/>
            </a:rPr>
            <a:t>REGIDOR </a:t>
          </a:r>
        </a:p>
        <a:p>
          <a:pPr algn="ctr" rtl="1">
            <a:defRPr sz="1000"/>
          </a:pPr>
          <a:endParaRPr lang="es-MX" sz="900" b="0" i="0" strike="noStrike">
            <a:solidFill>
              <a:srgbClr val="000000"/>
            </a:solidFill>
            <a:latin typeface="Calibri"/>
          </a:endParaRPr>
        </a:p>
        <a:p>
          <a:pPr algn="ctr" rtl="1">
            <a:defRPr sz="1000"/>
          </a:pPr>
          <a:endParaRPr lang="es-MX" sz="900" b="0" i="0" strike="noStrike">
            <a:solidFill>
              <a:srgbClr val="000000"/>
            </a:solidFill>
            <a:latin typeface="Calibri"/>
          </a:endParaRPr>
        </a:p>
        <a:p>
          <a:pPr algn="ctr" rtl="1">
            <a:defRPr sz="1000"/>
          </a:pPr>
          <a:r>
            <a:rPr lang="es-MX" sz="900" b="0" i="0" strike="noStrike">
              <a:solidFill>
                <a:srgbClr val="000000"/>
              </a:solidFill>
              <a:latin typeface="Calibri"/>
            </a:rPr>
            <a:t>_______________________________</a:t>
          </a:r>
        </a:p>
        <a:p>
          <a:pPr algn="ctr" rtl="1">
            <a:defRPr sz="1000"/>
          </a:pPr>
          <a:r>
            <a:rPr lang="es-MX" sz="800" b="0" i="0" strike="noStrike">
              <a:solidFill>
                <a:srgbClr val="000000"/>
              </a:solidFill>
              <a:latin typeface="Calibri"/>
            </a:rPr>
            <a:t>XXXX</a:t>
          </a:r>
          <a:endParaRPr lang="es-MX" sz="900" b="0" i="0" strike="noStrike">
            <a:solidFill>
              <a:srgbClr val="000000"/>
            </a:solidFill>
            <a:latin typeface="Calibri"/>
          </a:endParaRPr>
        </a:p>
        <a:p>
          <a:pPr algn="ctr" rtl="1">
            <a:defRPr sz="1000"/>
          </a:pPr>
          <a:endParaRPr lang="es-MX" sz="800" b="0" i="0" strike="noStrike">
            <a:solidFill>
              <a:srgbClr val="000000"/>
            </a:solidFill>
            <a:latin typeface="Arial"/>
            <a:cs typeface="Arial"/>
          </a:endParaRPr>
        </a:p>
        <a:p>
          <a:pPr algn="ctr" rtl="1">
            <a:defRPr sz="1000"/>
          </a:pPr>
          <a:endParaRPr lang="es-MX" sz="1200" b="0" i="0" strike="noStrike">
            <a:solidFill>
              <a:srgbClr val="000000"/>
            </a:solidFill>
            <a:latin typeface="Times New Roman"/>
            <a:cs typeface="Times New Roman"/>
          </a:endParaRPr>
        </a:p>
        <a:p>
          <a:pPr algn="ctr" rtl="1">
            <a:defRPr sz="1000"/>
          </a:pPr>
          <a:endParaRPr lang="es-MX" sz="1200" b="0" i="0" strike="noStrike">
            <a:solidFill>
              <a:srgbClr val="000000"/>
            </a:solidFill>
            <a:latin typeface="Times New Roman"/>
            <a:cs typeface="Times New Roman"/>
          </a:endParaRPr>
        </a:p>
      </xdr:txBody>
    </xdr:sp>
    <xdr:clientData/>
  </xdr:twoCellAnchor>
  <xdr:twoCellAnchor>
    <xdr:from>
      <xdr:col>3</xdr:col>
      <xdr:colOff>3092174</xdr:colOff>
      <xdr:row>796</xdr:row>
      <xdr:rowOff>29846</xdr:rowOff>
    </xdr:from>
    <xdr:to>
      <xdr:col>5</xdr:col>
      <xdr:colOff>607391</xdr:colOff>
      <xdr:row>800</xdr:row>
      <xdr:rowOff>120926</xdr:rowOff>
    </xdr:to>
    <xdr:sp macro="" textlink="">
      <xdr:nvSpPr>
        <xdr:cNvPr id="21" name="Text Box 15">
          <a:extLst>
            <a:ext uri="{FF2B5EF4-FFF2-40B4-BE49-F238E27FC236}">
              <a16:creationId xmlns:a16="http://schemas.microsoft.com/office/drawing/2014/main" id="{00000000-0008-0000-0600-000015000000}"/>
            </a:ext>
          </a:extLst>
        </xdr:cNvPr>
        <xdr:cNvSpPr txBox="1">
          <a:spLocks noChangeArrowheads="1"/>
        </xdr:cNvSpPr>
      </xdr:nvSpPr>
      <xdr:spPr bwMode="auto">
        <a:xfrm>
          <a:off x="4631414" y="37969826"/>
          <a:ext cx="2285337" cy="792120"/>
        </a:xfrm>
        <a:prstGeom prst="rect">
          <a:avLst/>
        </a:prstGeom>
        <a:solidFill>
          <a:srgbClr val="FFFFFF"/>
        </a:solidFill>
        <a:ln w="9525">
          <a:noFill/>
          <a:miter lim="800000"/>
          <a:headEnd/>
          <a:tailEnd/>
        </a:ln>
      </xdr:spPr>
      <xdr:txBody>
        <a:bodyPr vertOverflow="clip" wrap="square" lIns="91440" tIns="45720" rIns="91440" bIns="45720" anchor="t" upright="1"/>
        <a:lstStyle/>
        <a:p>
          <a:pPr algn="ctr" rtl="1">
            <a:lnSpc>
              <a:spcPts val="900"/>
            </a:lnSpc>
            <a:defRPr sz="1000"/>
          </a:pPr>
          <a:r>
            <a:rPr lang="es-MX" sz="900" b="0" i="0" strike="noStrike">
              <a:solidFill>
                <a:srgbClr val="000000"/>
              </a:solidFill>
              <a:latin typeface="Calibri"/>
            </a:rPr>
            <a:t>TESORERO MUNICIPAL</a:t>
          </a:r>
          <a:endParaRPr lang="es-MX" sz="800" b="0" i="0" strike="noStrike">
            <a:solidFill>
              <a:srgbClr val="000000"/>
            </a:solidFill>
            <a:latin typeface="Calibri"/>
          </a:endParaRPr>
        </a:p>
        <a:p>
          <a:pPr algn="ctr" rtl="1">
            <a:lnSpc>
              <a:spcPts val="800"/>
            </a:lnSpc>
            <a:defRPr sz="1000"/>
          </a:pPr>
          <a:endParaRPr lang="es-MX" sz="800" b="0" i="0" strike="noStrike">
            <a:solidFill>
              <a:srgbClr val="000000"/>
            </a:solidFill>
            <a:latin typeface="Calibri"/>
          </a:endParaRPr>
        </a:p>
        <a:p>
          <a:pPr algn="ctr" rtl="1">
            <a:lnSpc>
              <a:spcPts val="900"/>
            </a:lnSpc>
            <a:defRPr sz="1000"/>
          </a:pPr>
          <a:endParaRPr lang="es-MX" sz="900" b="0" i="0" strike="noStrike">
            <a:solidFill>
              <a:srgbClr val="000000"/>
            </a:solidFill>
            <a:latin typeface="Calibri"/>
          </a:endParaRPr>
        </a:p>
        <a:p>
          <a:pPr algn="ctr" rtl="1">
            <a:lnSpc>
              <a:spcPts val="900"/>
            </a:lnSpc>
            <a:defRPr sz="1000"/>
          </a:pPr>
          <a:r>
            <a:rPr lang="es-MX" sz="900" b="0" i="0" strike="noStrike">
              <a:solidFill>
                <a:srgbClr val="000000"/>
              </a:solidFill>
              <a:latin typeface="Calibri"/>
            </a:rPr>
            <a:t>_____________________________</a:t>
          </a:r>
        </a:p>
        <a:p>
          <a:pPr algn="ctr" rtl="1">
            <a:lnSpc>
              <a:spcPts val="800"/>
            </a:lnSpc>
            <a:defRPr sz="1000"/>
          </a:pPr>
          <a:endParaRPr lang="es-MX" sz="900" b="0" i="0" strike="noStrike">
            <a:solidFill>
              <a:srgbClr val="000000"/>
            </a:solidFill>
            <a:latin typeface="Calibri"/>
          </a:endParaRPr>
        </a:p>
        <a:p>
          <a:pPr algn="ctr" rtl="1">
            <a:lnSpc>
              <a:spcPts val="800"/>
            </a:lnSpc>
            <a:defRPr sz="1000"/>
          </a:pPr>
          <a:r>
            <a:rPr lang="es-MX" sz="900" b="0" i="0" strike="noStrike">
              <a:solidFill>
                <a:srgbClr val="000000"/>
              </a:solidFill>
              <a:latin typeface="Calibri"/>
            </a:rPr>
            <a:t>C.P.</a:t>
          </a:r>
          <a:r>
            <a:rPr lang="es-MX" sz="900" b="0" i="0" strike="noStrike" baseline="0">
              <a:solidFill>
                <a:srgbClr val="000000"/>
              </a:solidFill>
              <a:latin typeface="Calibri"/>
            </a:rPr>
            <a:t> BRENDA VIVIANA CRUZ GARCIA.</a:t>
          </a:r>
          <a:endParaRPr lang="es-MX" sz="900" b="0" i="0" strike="noStrike">
            <a:solidFill>
              <a:srgbClr val="000000"/>
            </a:solidFill>
            <a:latin typeface="Calibri"/>
          </a:endParaRPr>
        </a:p>
        <a:p>
          <a:pPr algn="ctr" rtl="1">
            <a:lnSpc>
              <a:spcPts val="800"/>
            </a:lnSpc>
            <a:defRPr sz="1000"/>
          </a:pPr>
          <a:endParaRPr lang="es-MX" sz="900" b="0" i="0" strike="noStrike">
            <a:solidFill>
              <a:srgbClr val="000000"/>
            </a:solidFill>
            <a:latin typeface="Calibri"/>
          </a:endParaRPr>
        </a:p>
        <a:p>
          <a:pPr algn="ctr" rtl="1">
            <a:lnSpc>
              <a:spcPts val="800"/>
            </a:lnSpc>
            <a:defRPr sz="1000"/>
          </a:pPr>
          <a:endParaRPr lang="es-MX" sz="800" b="0" i="0" strike="noStrike">
            <a:solidFill>
              <a:srgbClr val="000000"/>
            </a:solidFill>
            <a:latin typeface="Arial"/>
            <a:cs typeface="Arial"/>
          </a:endParaRPr>
        </a:p>
        <a:p>
          <a:pPr algn="ctr" rtl="1">
            <a:lnSpc>
              <a:spcPts val="1200"/>
            </a:lnSpc>
            <a:defRPr sz="1000"/>
          </a:pPr>
          <a:endParaRPr lang="es-MX" sz="1200" b="0" i="0" strike="noStrike">
            <a:solidFill>
              <a:srgbClr val="000000"/>
            </a:solidFill>
            <a:latin typeface="Times New Roman"/>
            <a:cs typeface="Times New Roman"/>
          </a:endParaRPr>
        </a:p>
        <a:p>
          <a:pPr algn="ctr" rtl="1">
            <a:lnSpc>
              <a:spcPts val="1100"/>
            </a:lnSpc>
            <a:defRPr sz="1000"/>
          </a:pPr>
          <a:endParaRPr lang="es-MX" sz="1200" b="0" i="0" strike="noStrike">
            <a:solidFill>
              <a:srgbClr val="000000"/>
            </a:solidFill>
            <a:latin typeface="Times New Roman"/>
            <a:cs typeface="Times New Roman"/>
          </a:endParaRPr>
        </a:p>
      </xdr:txBody>
    </xdr:sp>
    <xdr:clientData/>
  </xdr:twoCellAnchor>
  <xdr:twoCellAnchor>
    <xdr:from>
      <xdr:col>1</xdr:col>
      <xdr:colOff>26035</xdr:colOff>
      <xdr:row>805</xdr:row>
      <xdr:rowOff>104141</xdr:rowOff>
    </xdr:from>
    <xdr:to>
      <xdr:col>3</xdr:col>
      <xdr:colOff>864566</xdr:colOff>
      <xdr:row>809</xdr:row>
      <xdr:rowOff>130968</xdr:rowOff>
    </xdr:to>
    <xdr:sp macro="" textlink="">
      <xdr:nvSpPr>
        <xdr:cNvPr id="22" name="Text Box 14">
          <a:extLst>
            <a:ext uri="{FF2B5EF4-FFF2-40B4-BE49-F238E27FC236}">
              <a16:creationId xmlns:a16="http://schemas.microsoft.com/office/drawing/2014/main" id="{00000000-0008-0000-0600-000016000000}"/>
            </a:ext>
          </a:extLst>
        </xdr:cNvPr>
        <xdr:cNvSpPr txBox="1">
          <a:spLocks noChangeArrowheads="1"/>
        </xdr:cNvSpPr>
      </xdr:nvSpPr>
      <xdr:spPr bwMode="auto">
        <a:xfrm>
          <a:off x="287973" y="177114360"/>
          <a:ext cx="2767343" cy="741202"/>
        </a:xfrm>
        <a:prstGeom prst="rect">
          <a:avLst/>
        </a:prstGeom>
        <a:solidFill>
          <a:srgbClr val="FFFFFF"/>
        </a:solidFill>
        <a:ln w="9525">
          <a:noFill/>
          <a:miter lim="800000"/>
          <a:headEnd/>
          <a:tailEnd/>
        </a:ln>
      </xdr:spPr>
      <xdr:txBody>
        <a:bodyPr vertOverflow="clip" wrap="square" lIns="91440" tIns="45720" rIns="91440" bIns="45720" anchor="t" upright="1"/>
        <a:lstStyle/>
        <a:p>
          <a:pPr algn="ctr" rtl="1">
            <a:defRPr sz="1000"/>
          </a:pPr>
          <a:r>
            <a:rPr lang="es-MX" sz="900" b="0" i="0" strike="noStrike">
              <a:solidFill>
                <a:srgbClr val="000000"/>
              </a:solidFill>
              <a:latin typeface="Calibri"/>
            </a:rPr>
            <a:t> </a:t>
          </a:r>
          <a:endParaRPr lang="es-MX" sz="800" b="0" i="0" strike="noStrike">
            <a:solidFill>
              <a:srgbClr val="000000"/>
            </a:solidFill>
            <a:latin typeface="Calibri"/>
          </a:endParaRPr>
        </a:p>
        <a:p>
          <a:pPr algn="ctr" rtl="1">
            <a:defRPr sz="1000"/>
          </a:pPr>
          <a:endParaRPr lang="es-MX" sz="800" b="0" i="0" strike="noStrike">
            <a:solidFill>
              <a:srgbClr val="000000"/>
            </a:solidFill>
            <a:latin typeface="Calibri"/>
          </a:endParaRPr>
        </a:p>
        <a:p>
          <a:pPr marL="0" marR="0" lvl="0" indent="0" algn="ctr" defTabSz="914400" rtl="1" eaLnBrk="1" fontAlgn="auto" latinLnBrk="0" hangingPunct="1">
            <a:lnSpc>
              <a:spcPct val="100000"/>
            </a:lnSpc>
            <a:spcBef>
              <a:spcPts val="0"/>
            </a:spcBef>
            <a:spcAft>
              <a:spcPts val="0"/>
            </a:spcAft>
            <a:buClrTx/>
            <a:buSzTx/>
            <a:buFontTx/>
            <a:buNone/>
            <a:tabLst/>
            <a:defRPr sz="1000"/>
          </a:pPr>
          <a:r>
            <a:rPr lang="es-MX" sz="1000" b="0" i="0">
              <a:effectLst/>
              <a:latin typeface="+mn-lt"/>
              <a:ea typeface="+mn-ea"/>
              <a:cs typeface="+mn-cs"/>
            </a:rPr>
            <a:t>_______________________________</a:t>
          </a:r>
          <a:endParaRPr lang="es-MX" sz="800" b="0" i="0" strike="noStrike">
            <a:solidFill>
              <a:srgbClr val="000000"/>
            </a:solidFill>
            <a:latin typeface="Calibri"/>
          </a:endParaRPr>
        </a:p>
        <a:p>
          <a:pPr algn="ctr" rtl="1">
            <a:defRPr sz="1000"/>
          </a:pPr>
          <a:r>
            <a:rPr lang="es-MX" sz="800" b="0" i="0" strike="noStrike">
              <a:solidFill>
                <a:srgbClr val="000000"/>
              </a:solidFill>
              <a:latin typeface="Calibri"/>
              <a:cs typeface="+mn-cs"/>
            </a:rPr>
            <a:t>C.</a:t>
          </a:r>
          <a:r>
            <a:rPr lang="es-MX" sz="800" b="0" i="0" strike="noStrike" baseline="0">
              <a:solidFill>
                <a:srgbClr val="000000"/>
              </a:solidFill>
              <a:latin typeface="Calibri"/>
              <a:cs typeface="+mn-cs"/>
            </a:rPr>
            <a:t> YADIRA VERGARA CAMPOS.</a:t>
          </a:r>
          <a:endParaRPr lang="es-MX" sz="1200" b="0" i="0" strike="noStrike">
            <a:solidFill>
              <a:srgbClr val="000000"/>
            </a:solidFill>
            <a:latin typeface="Times New Roman"/>
            <a:cs typeface="Times New Roman"/>
          </a:endParaRPr>
        </a:p>
      </xdr:txBody>
    </xdr:sp>
    <xdr:clientData/>
  </xdr:twoCellAnchor>
  <xdr:twoCellAnchor>
    <xdr:from>
      <xdr:col>3</xdr:col>
      <xdr:colOff>3206804</xdr:colOff>
      <xdr:row>804</xdr:row>
      <xdr:rowOff>161511</xdr:rowOff>
    </xdr:from>
    <xdr:to>
      <xdr:col>5</xdr:col>
      <xdr:colOff>683591</xdr:colOff>
      <xdr:row>808</xdr:row>
      <xdr:rowOff>130969</xdr:rowOff>
    </xdr:to>
    <xdr:sp macro="" textlink="">
      <xdr:nvSpPr>
        <xdr:cNvPr id="23" name="Text Box 15">
          <a:extLst>
            <a:ext uri="{FF2B5EF4-FFF2-40B4-BE49-F238E27FC236}">
              <a16:creationId xmlns:a16="http://schemas.microsoft.com/office/drawing/2014/main" id="{00000000-0008-0000-0600-000017000000}"/>
            </a:ext>
          </a:extLst>
        </xdr:cNvPr>
        <xdr:cNvSpPr txBox="1">
          <a:spLocks noChangeArrowheads="1"/>
        </xdr:cNvSpPr>
      </xdr:nvSpPr>
      <xdr:spPr bwMode="auto">
        <a:xfrm>
          <a:off x="5397554" y="176993136"/>
          <a:ext cx="2001162" cy="683833"/>
        </a:xfrm>
        <a:prstGeom prst="rect">
          <a:avLst/>
        </a:prstGeom>
        <a:solidFill>
          <a:srgbClr val="FFFFFF"/>
        </a:solidFill>
        <a:ln w="9525">
          <a:noFill/>
          <a:miter lim="800000"/>
          <a:headEnd/>
          <a:tailEnd/>
        </a:ln>
      </xdr:spPr>
      <xdr:txBody>
        <a:bodyPr vertOverflow="clip" wrap="square" lIns="91440" tIns="45720" rIns="91440" bIns="45720" anchor="t" upright="1"/>
        <a:lstStyle/>
        <a:p>
          <a:pPr algn="ctr" rtl="1">
            <a:defRPr sz="1000"/>
          </a:pPr>
          <a:endParaRPr lang="es-MX" sz="900" b="0" i="0" strike="noStrike">
            <a:solidFill>
              <a:srgbClr val="000000"/>
            </a:solidFill>
            <a:latin typeface="Calibri"/>
          </a:endParaRPr>
        </a:p>
        <a:p>
          <a:pPr algn="ctr" rtl="1">
            <a:defRPr sz="1000"/>
          </a:pPr>
          <a:endParaRPr lang="es-MX" sz="900" b="0" i="0" strike="noStrike">
            <a:solidFill>
              <a:srgbClr val="000000"/>
            </a:solidFill>
            <a:latin typeface="Calibri"/>
          </a:endParaRPr>
        </a:p>
        <a:p>
          <a:pPr algn="ctr" rtl="1">
            <a:defRPr sz="1000"/>
          </a:pPr>
          <a:r>
            <a:rPr lang="es-MX" sz="900" b="0" i="0" strike="noStrike">
              <a:solidFill>
                <a:srgbClr val="000000"/>
              </a:solidFill>
              <a:latin typeface="Calibri"/>
            </a:rPr>
            <a:t>___________________________</a:t>
          </a:r>
        </a:p>
        <a:p>
          <a:pPr algn="ctr" rtl="1">
            <a:defRPr sz="1000"/>
          </a:pPr>
          <a:r>
            <a:rPr lang="es-MX" sz="800" b="0" i="0" strike="noStrike">
              <a:solidFill>
                <a:srgbClr val="000000"/>
              </a:solidFill>
              <a:latin typeface="Calibri"/>
              <a:cs typeface="+mn-cs"/>
            </a:rPr>
            <a:t>C.</a:t>
          </a:r>
          <a:r>
            <a:rPr lang="es-MX" sz="800" b="0" i="0" strike="noStrike" baseline="0">
              <a:solidFill>
                <a:srgbClr val="000000"/>
              </a:solidFill>
              <a:latin typeface="Calibri"/>
              <a:cs typeface="+mn-cs"/>
            </a:rPr>
            <a:t> JOSE LORENZO AGUILAR LIRA.</a:t>
          </a:r>
          <a:endParaRPr lang="es-MX" sz="1200" b="0" i="0" strike="noStrike">
            <a:solidFill>
              <a:srgbClr val="000000"/>
            </a:solidFill>
            <a:latin typeface="Times New Roman"/>
            <a:cs typeface="Times New Roman"/>
          </a:endParaRPr>
        </a:p>
        <a:p>
          <a:pPr algn="ctr" rtl="1">
            <a:defRPr sz="1000"/>
          </a:pPr>
          <a:endParaRPr lang="es-MX" sz="1200" b="0" i="0" strike="noStrike">
            <a:solidFill>
              <a:srgbClr val="000000"/>
            </a:solidFill>
            <a:latin typeface="Times New Roman"/>
            <a:cs typeface="Times New Roman"/>
          </a:endParaRPr>
        </a:p>
      </xdr:txBody>
    </xdr:sp>
    <xdr:clientData/>
  </xdr:twoCellAnchor>
  <xdr:twoCellAnchor editAs="oneCell">
    <xdr:from>
      <xdr:col>21</xdr:col>
      <xdr:colOff>134937</xdr:colOff>
      <xdr:row>2</xdr:row>
      <xdr:rowOff>7938</xdr:rowOff>
    </xdr:from>
    <xdr:to>
      <xdr:col>22</xdr:col>
      <xdr:colOff>447675</xdr:colOff>
      <xdr:row>7</xdr:row>
      <xdr:rowOff>142551</xdr:rowOff>
    </xdr:to>
    <xdr:pic>
      <xdr:nvPicPr>
        <xdr:cNvPr id="12" name="Picture 2" descr="LOGO_LXVII_SLOGAN">
          <a:extLst>
            <a:ext uri="{FF2B5EF4-FFF2-40B4-BE49-F238E27FC236}">
              <a16:creationId xmlns:a16="http://schemas.microsoft.com/office/drawing/2014/main" id="{00000000-0008-0000-0600-00000C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02500" y="373063"/>
          <a:ext cx="1123950" cy="1079176"/>
        </a:xfrm>
        <a:prstGeom prst="rect">
          <a:avLst/>
        </a:prstGeom>
        <a:ln>
          <a:noFill/>
        </a:ln>
        <a:effectLst>
          <a:softEdge rad="112500"/>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107155</xdr:colOff>
      <xdr:row>0</xdr:row>
      <xdr:rowOff>71437</xdr:rowOff>
    </xdr:from>
    <xdr:to>
      <xdr:col>2</xdr:col>
      <xdr:colOff>579437</xdr:colOff>
      <xdr:row>7</xdr:row>
      <xdr:rowOff>107645</xdr:rowOff>
    </xdr:to>
    <xdr:pic>
      <xdr:nvPicPr>
        <xdr:cNvPr id="2" name="Picture 1">
          <a:extLst>
            <a:ext uri="{FF2B5EF4-FFF2-40B4-BE49-F238E27FC236}">
              <a16:creationId xmlns:a16="http://schemas.microsoft.com/office/drawing/2014/main" id="{3469413C-E4D7-47CF-B7EE-526FA15868C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69093" y="71437"/>
          <a:ext cx="1276350" cy="13339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1</xdr:col>
      <xdr:colOff>1196340</xdr:colOff>
      <xdr:row>1</xdr:row>
      <xdr:rowOff>0</xdr:rowOff>
    </xdr:from>
    <xdr:to>
      <xdr:col>4</xdr:col>
      <xdr:colOff>937260</xdr:colOff>
      <xdr:row>3</xdr:row>
      <xdr:rowOff>129540</xdr:rowOff>
    </xdr:to>
    <xdr:sp macro="" textlink="">
      <xdr:nvSpPr>
        <xdr:cNvPr id="14" name="CuadroTexto 9">
          <a:extLst>
            <a:ext uri="{FF2B5EF4-FFF2-40B4-BE49-F238E27FC236}">
              <a16:creationId xmlns:a16="http://schemas.microsoft.com/office/drawing/2014/main" id="{00000000-0008-0000-0700-00000E000000}"/>
            </a:ext>
          </a:extLst>
        </xdr:cNvPr>
        <xdr:cNvSpPr txBox="1"/>
      </xdr:nvSpPr>
      <xdr:spPr>
        <a:xfrm>
          <a:off x="1470660" y="175260"/>
          <a:ext cx="6141720" cy="4800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MX" sz="1200" b="1">
              <a:latin typeface="Arial" panose="020B0604020202020204" pitchFamily="34" charset="0"/>
              <a:cs typeface="Arial" panose="020B0604020202020204" pitchFamily="34" charset="0"/>
            </a:rPr>
            <a:t>MUNICIPIO DE ________________, DEL ESTADO DE VERACRUZ DE IGNACIO DE LA LLAVE</a:t>
          </a:r>
        </a:p>
      </xdr:txBody>
    </xdr:sp>
    <xdr:clientData/>
  </xdr:twoCellAnchor>
  <xdr:twoCellAnchor>
    <xdr:from>
      <xdr:col>1</xdr:col>
      <xdr:colOff>1095375</xdr:colOff>
      <xdr:row>4</xdr:row>
      <xdr:rowOff>55245</xdr:rowOff>
    </xdr:from>
    <xdr:to>
      <xdr:col>5</xdr:col>
      <xdr:colOff>171450</xdr:colOff>
      <xdr:row>5</xdr:row>
      <xdr:rowOff>161925</xdr:rowOff>
    </xdr:to>
    <xdr:sp macro="" textlink="">
      <xdr:nvSpPr>
        <xdr:cNvPr id="13" name="CuadroTexto 10">
          <a:extLst>
            <a:ext uri="{FF2B5EF4-FFF2-40B4-BE49-F238E27FC236}">
              <a16:creationId xmlns:a16="http://schemas.microsoft.com/office/drawing/2014/main" id="{00000000-0008-0000-0700-00000D000000}"/>
            </a:ext>
          </a:extLst>
        </xdr:cNvPr>
        <xdr:cNvSpPr txBox="1"/>
      </xdr:nvSpPr>
      <xdr:spPr>
        <a:xfrm>
          <a:off x="1362075" y="779145"/>
          <a:ext cx="6219825" cy="2876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MX" sz="1400" b="1">
              <a:latin typeface="Arial" panose="020B0604020202020204" pitchFamily="34" charset="0"/>
              <a:cs typeface="Arial" panose="020B0604020202020204" pitchFamily="34" charset="0"/>
            </a:rPr>
            <a:t>PROYECTO DE LEY DE INGRESOS PARA EL EJERCICIO FISCAL 2026</a:t>
          </a:r>
        </a:p>
      </xdr:txBody>
    </xdr:sp>
    <xdr:clientData/>
  </xdr:twoCellAnchor>
  <xdr:twoCellAnchor>
    <xdr:from>
      <xdr:col>1</xdr:col>
      <xdr:colOff>32385</xdr:colOff>
      <xdr:row>47</xdr:row>
      <xdr:rowOff>173355</xdr:rowOff>
    </xdr:from>
    <xdr:to>
      <xdr:col>1</xdr:col>
      <xdr:colOff>3154680</xdr:colOff>
      <xdr:row>53</xdr:row>
      <xdr:rowOff>102870</xdr:rowOff>
    </xdr:to>
    <xdr:sp macro="" textlink="">
      <xdr:nvSpPr>
        <xdr:cNvPr id="21" name="Text Box 13">
          <a:extLst>
            <a:ext uri="{FF2B5EF4-FFF2-40B4-BE49-F238E27FC236}">
              <a16:creationId xmlns:a16="http://schemas.microsoft.com/office/drawing/2014/main" id="{00000000-0008-0000-0700-000015000000}"/>
            </a:ext>
          </a:extLst>
        </xdr:cNvPr>
        <xdr:cNvSpPr txBox="1">
          <a:spLocks noChangeArrowheads="1"/>
        </xdr:cNvSpPr>
      </xdr:nvSpPr>
      <xdr:spPr bwMode="auto">
        <a:xfrm>
          <a:off x="306705" y="9004935"/>
          <a:ext cx="3122295" cy="981075"/>
        </a:xfrm>
        <a:prstGeom prst="rect">
          <a:avLst/>
        </a:prstGeom>
        <a:solidFill>
          <a:srgbClr val="FFFFFF"/>
        </a:solidFill>
        <a:ln w="9525">
          <a:noFill/>
          <a:miter lim="800000"/>
          <a:headEnd/>
          <a:tailEnd/>
        </a:ln>
      </xdr:spPr>
      <xdr:txBody>
        <a:bodyPr vertOverflow="clip" wrap="square" lIns="91440" tIns="45720" rIns="91440" bIns="45720" anchor="t" upright="1"/>
        <a:lstStyle/>
        <a:p>
          <a:pPr algn="ctr" rtl="1">
            <a:lnSpc>
              <a:spcPts val="800"/>
            </a:lnSpc>
            <a:defRPr sz="1000"/>
          </a:pPr>
          <a:r>
            <a:rPr lang="es-MX" sz="900" b="0" i="0" strike="noStrike">
              <a:solidFill>
                <a:srgbClr val="000000"/>
              </a:solidFill>
              <a:latin typeface="Calibri"/>
            </a:rPr>
            <a:t>PRESIDENTE MUNICIPAL</a:t>
          </a:r>
        </a:p>
        <a:p>
          <a:pPr algn="ctr" rtl="1">
            <a:lnSpc>
              <a:spcPts val="800"/>
            </a:lnSpc>
            <a:defRPr sz="1000"/>
          </a:pPr>
          <a:endParaRPr lang="es-MX" sz="900" b="0" i="0" strike="noStrike">
            <a:solidFill>
              <a:srgbClr val="000000"/>
            </a:solidFill>
            <a:latin typeface="Calibri"/>
          </a:endParaRPr>
        </a:p>
        <a:p>
          <a:pPr algn="ctr" rtl="1">
            <a:lnSpc>
              <a:spcPts val="800"/>
            </a:lnSpc>
            <a:defRPr sz="1000"/>
          </a:pPr>
          <a:endParaRPr lang="es-MX" sz="900" b="0" i="0" strike="noStrike">
            <a:solidFill>
              <a:srgbClr val="000000"/>
            </a:solidFill>
            <a:latin typeface="Calibri"/>
          </a:endParaRPr>
        </a:p>
        <a:p>
          <a:pPr algn="ctr" rtl="1">
            <a:lnSpc>
              <a:spcPts val="800"/>
            </a:lnSpc>
            <a:defRPr sz="1000"/>
          </a:pPr>
          <a:endParaRPr lang="es-MX" sz="900" b="0" i="0" strike="noStrike">
            <a:solidFill>
              <a:srgbClr val="000000"/>
            </a:solidFill>
            <a:latin typeface="Calibri"/>
          </a:endParaRPr>
        </a:p>
        <a:p>
          <a:pPr algn="ctr" rtl="1">
            <a:lnSpc>
              <a:spcPts val="800"/>
            </a:lnSpc>
            <a:defRPr sz="1000"/>
          </a:pPr>
          <a:r>
            <a:rPr lang="es-MX" sz="900" b="0" i="0" strike="noStrike">
              <a:solidFill>
                <a:srgbClr val="000000"/>
              </a:solidFill>
              <a:latin typeface="Calibri"/>
            </a:rPr>
            <a:t>_______________________________</a:t>
          </a:r>
        </a:p>
        <a:p>
          <a:pPr algn="ctr" rtl="1">
            <a:lnSpc>
              <a:spcPts val="700"/>
            </a:lnSpc>
            <a:defRPr sz="1000"/>
          </a:pPr>
          <a:r>
            <a:rPr lang="es-MX" sz="800" b="0" i="0" strike="noStrike">
              <a:solidFill>
                <a:srgbClr val="000000"/>
              </a:solidFill>
              <a:latin typeface="Calibri"/>
            </a:rPr>
            <a:t>XXXX</a:t>
          </a:r>
        </a:p>
        <a:p>
          <a:pPr algn="ctr" rtl="1">
            <a:lnSpc>
              <a:spcPts val="700"/>
            </a:lnSpc>
            <a:defRPr sz="1000"/>
          </a:pPr>
          <a:endParaRPr lang="es-MX" sz="700" b="0" i="0" strike="noStrike">
            <a:solidFill>
              <a:srgbClr val="000000"/>
            </a:solidFill>
            <a:latin typeface="Arial"/>
            <a:cs typeface="Arial"/>
          </a:endParaRPr>
        </a:p>
        <a:p>
          <a:pPr algn="ctr" rtl="1">
            <a:lnSpc>
              <a:spcPts val="1300"/>
            </a:lnSpc>
            <a:defRPr sz="1000"/>
          </a:pPr>
          <a:endParaRPr lang="es-MX" sz="1200" b="0" i="0" strike="noStrike">
            <a:solidFill>
              <a:srgbClr val="000000"/>
            </a:solidFill>
            <a:latin typeface="Times New Roman"/>
            <a:cs typeface="Times New Roman"/>
          </a:endParaRPr>
        </a:p>
        <a:p>
          <a:pPr algn="ctr" rtl="1">
            <a:lnSpc>
              <a:spcPts val="1200"/>
            </a:lnSpc>
            <a:defRPr sz="1000"/>
          </a:pPr>
          <a:endParaRPr lang="es-MX" sz="1200" b="0" i="0" strike="noStrike">
            <a:solidFill>
              <a:srgbClr val="000000"/>
            </a:solidFill>
            <a:latin typeface="Times New Roman"/>
            <a:cs typeface="Times New Roman"/>
          </a:endParaRPr>
        </a:p>
      </xdr:txBody>
    </xdr:sp>
    <xdr:clientData/>
  </xdr:twoCellAnchor>
  <xdr:twoCellAnchor>
    <xdr:from>
      <xdr:col>1</xdr:col>
      <xdr:colOff>22861</xdr:colOff>
      <xdr:row>57</xdr:row>
      <xdr:rowOff>100966</xdr:rowOff>
    </xdr:from>
    <xdr:to>
      <xdr:col>1</xdr:col>
      <xdr:colOff>2971801</xdr:colOff>
      <xdr:row>60</xdr:row>
      <xdr:rowOff>193041</xdr:rowOff>
    </xdr:to>
    <xdr:sp macro="" textlink="">
      <xdr:nvSpPr>
        <xdr:cNvPr id="22" name="Text Box 14">
          <a:extLst>
            <a:ext uri="{FF2B5EF4-FFF2-40B4-BE49-F238E27FC236}">
              <a16:creationId xmlns:a16="http://schemas.microsoft.com/office/drawing/2014/main" id="{00000000-0008-0000-0700-000016000000}"/>
            </a:ext>
          </a:extLst>
        </xdr:cNvPr>
        <xdr:cNvSpPr txBox="1">
          <a:spLocks noChangeArrowheads="1"/>
        </xdr:cNvSpPr>
      </xdr:nvSpPr>
      <xdr:spPr bwMode="auto">
        <a:xfrm>
          <a:off x="297181" y="10753726"/>
          <a:ext cx="2948940" cy="800735"/>
        </a:xfrm>
        <a:prstGeom prst="rect">
          <a:avLst/>
        </a:prstGeom>
        <a:solidFill>
          <a:srgbClr val="FFFFFF"/>
        </a:solidFill>
        <a:ln w="9525">
          <a:noFill/>
          <a:miter lim="800000"/>
          <a:headEnd/>
          <a:tailEnd/>
        </a:ln>
      </xdr:spPr>
      <xdr:txBody>
        <a:bodyPr vertOverflow="clip" wrap="square" lIns="91440" tIns="45720" rIns="91440" bIns="45720" anchor="t" upright="1"/>
        <a:lstStyle/>
        <a:p>
          <a:pPr algn="ctr" rtl="1">
            <a:defRPr sz="1000"/>
          </a:pPr>
          <a:r>
            <a:rPr lang="es-MX" sz="900" b="0" i="0" strike="noStrike">
              <a:solidFill>
                <a:srgbClr val="000000"/>
              </a:solidFill>
              <a:latin typeface="Calibri"/>
            </a:rPr>
            <a:t>SÍNDICO </a:t>
          </a:r>
          <a:endParaRPr lang="es-MX" sz="800" b="0" i="0" strike="noStrike">
            <a:solidFill>
              <a:srgbClr val="000000"/>
            </a:solidFill>
            <a:latin typeface="Calibri"/>
          </a:endParaRPr>
        </a:p>
        <a:p>
          <a:pPr algn="ctr" rtl="1">
            <a:defRPr sz="1000"/>
          </a:pPr>
          <a:endParaRPr lang="es-MX" sz="800" b="0" i="0" strike="noStrike">
            <a:solidFill>
              <a:srgbClr val="000000"/>
            </a:solidFill>
            <a:latin typeface="Calibri"/>
          </a:endParaRPr>
        </a:p>
        <a:p>
          <a:pPr algn="ctr" rtl="1">
            <a:defRPr sz="1000"/>
          </a:pPr>
          <a:endParaRPr lang="es-MX" sz="900" b="0" i="0" strike="noStrike">
            <a:solidFill>
              <a:srgbClr val="000000"/>
            </a:solidFill>
            <a:latin typeface="Calibri"/>
          </a:endParaRPr>
        </a:p>
        <a:p>
          <a:pPr algn="ctr" rtl="1">
            <a:defRPr sz="1000"/>
          </a:pPr>
          <a:r>
            <a:rPr lang="es-MX" sz="900" b="0" i="0" strike="noStrike">
              <a:solidFill>
                <a:srgbClr val="000000"/>
              </a:solidFill>
              <a:latin typeface="Calibri"/>
            </a:rPr>
            <a:t>_______________________________</a:t>
          </a:r>
          <a:endParaRPr lang="es-MX" sz="800" b="0" i="0" strike="noStrike">
            <a:solidFill>
              <a:srgbClr val="000000"/>
            </a:solidFill>
            <a:latin typeface="Calibri"/>
          </a:endParaRPr>
        </a:p>
        <a:p>
          <a:pPr algn="ctr" rtl="1">
            <a:defRPr sz="1000"/>
          </a:pPr>
          <a:r>
            <a:rPr lang="es-MX" sz="800" b="0" i="0" strike="noStrike">
              <a:solidFill>
                <a:srgbClr val="000000"/>
              </a:solidFill>
              <a:latin typeface="Calibri"/>
            </a:rPr>
            <a:t>XXXX</a:t>
          </a:r>
          <a:endParaRPr lang="es-MX" sz="800" b="0" i="0" strike="noStrike">
            <a:solidFill>
              <a:srgbClr val="000000"/>
            </a:solidFill>
            <a:latin typeface="Arial"/>
            <a:cs typeface="Arial"/>
          </a:endParaRPr>
        </a:p>
        <a:p>
          <a:pPr algn="ctr" rtl="1">
            <a:defRPr sz="1000"/>
          </a:pPr>
          <a:endParaRPr lang="es-MX" sz="1200" b="0" i="0" strike="noStrike">
            <a:solidFill>
              <a:srgbClr val="000000"/>
            </a:solidFill>
            <a:latin typeface="Times New Roman"/>
            <a:cs typeface="Times New Roman"/>
          </a:endParaRPr>
        </a:p>
        <a:p>
          <a:pPr algn="ctr" rtl="1">
            <a:defRPr sz="1000"/>
          </a:pPr>
          <a:endParaRPr lang="es-MX" sz="1200" b="0" i="0" strike="noStrike">
            <a:solidFill>
              <a:srgbClr val="000000"/>
            </a:solidFill>
            <a:latin typeface="Times New Roman"/>
            <a:cs typeface="Times New Roman"/>
          </a:endParaRPr>
        </a:p>
      </xdr:txBody>
    </xdr:sp>
    <xdr:clientData/>
  </xdr:twoCellAnchor>
  <xdr:twoCellAnchor>
    <xdr:from>
      <xdr:col>2</xdr:col>
      <xdr:colOff>951230</xdr:colOff>
      <xdr:row>57</xdr:row>
      <xdr:rowOff>0</xdr:rowOff>
    </xdr:from>
    <xdr:to>
      <xdr:col>5</xdr:col>
      <xdr:colOff>845820</xdr:colOff>
      <xdr:row>60</xdr:row>
      <xdr:rowOff>79058</xdr:rowOff>
    </xdr:to>
    <xdr:sp macro="" textlink="">
      <xdr:nvSpPr>
        <xdr:cNvPr id="20" name="Text Box 15">
          <a:extLst>
            <a:ext uri="{FF2B5EF4-FFF2-40B4-BE49-F238E27FC236}">
              <a16:creationId xmlns:a16="http://schemas.microsoft.com/office/drawing/2014/main" id="{00000000-0008-0000-0700-000014000000}"/>
            </a:ext>
          </a:extLst>
        </xdr:cNvPr>
        <xdr:cNvSpPr txBox="1">
          <a:spLocks noChangeArrowheads="1"/>
        </xdr:cNvSpPr>
      </xdr:nvSpPr>
      <xdr:spPr bwMode="auto">
        <a:xfrm>
          <a:off x="5721350" y="11711940"/>
          <a:ext cx="2752090" cy="787718"/>
        </a:xfrm>
        <a:prstGeom prst="rect">
          <a:avLst/>
        </a:prstGeom>
        <a:solidFill>
          <a:srgbClr val="FFFFFF"/>
        </a:solidFill>
        <a:ln w="9525">
          <a:noFill/>
          <a:miter lim="800000"/>
          <a:headEnd/>
          <a:tailEnd/>
        </a:ln>
      </xdr:spPr>
      <xdr:txBody>
        <a:bodyPr vertOverflow="clip" wrap="square" lIns="91440" tIns="45720" rIns="91440" bIns="45720" anchor="t" upright="1"/>
        <a:lstStyle/>
        <a:p>
          <a:pPr algn="ctr" rtl="1">
            <a:defRPr sz="1000"/>
          </a:pPr>
          <a:r>
            <a:rPr lang="es-MX" sz="900" b="0" i="0" strike="noStrike">
              <a:solidFill>
                <a:srgbClr val="000000"/>
              </a:solidFill>
              <a:latin typeface="Calibri"/>
            </a:rPr>
            <a:t>REGIDOR </a:t>
          </a:r>
        </a:p>
        <a:p>
          <a:pPr algn="ctr" rtl="1">
            <a:defRPr sz="1000"/>
          </a:pPr>
          <a:endParaRPr lang="es-MX" sz="900" b="0" i="0" strike="noStrike">
            <a:solidFill>
              <a:srgbClr val="000000"/>
            </a:solidFill>
            <a:latin typeface="Calibri"/>
          </a:endParaRPr>
        </a:p>
        <a:p>
          <a:pPr algn="ctr" rtl="1">
            <a:defRPr sz="1000"/>
          </a:pPr>
          <a:endParaRPr lang="es-MX" sz="900" b="0" i="0" strike="noStrike">
            <a:solidFill>
              <a:srgbClr val="000000"/>
            </a:solidFill>
            <a:latin typeface="Calibri"/>
          </a:endParaRPr>
        </a:p>
        <a:p>
          <a:pPr algn="ctr" rtl="1">
            <a:defRPr sz="1000"/>
          </a:pPr>
          <a:r>
            <a:rPr lang="es-MX" sz="900" b="0" i="0" strike="noStrike">
              <a:solidFill>
                <a:srgbClr val="000000"/>
              </a:solidFill>
              <a:latin typeface="Calibri"/>
            </a:rPr>
            <a:t>_______________________________</a:t>
          </a:r>
        </a:p>
        <a:p>
          <a:pPr algn="ctr" rtl="1">
            <a:defRPr sz="1000"/>
          </a:pPr>
          <a:r>
            <a:rPr lang="es-MX" sz="800" b="0" i="0" strike="noStrike">
              <a:solidFill>
                <a:srgbClr val="000000"/>
              </a:solidFill>
              <a:latin typeface="Calibri"/>
            </a:rPr>
            <a:t>XXXX</a:t>
          </a:r>
          <a:endParaRPr lang="es-MX" sz="900" b="0" i="0" strike="noStrike">
            <a:solidFill>
              <a:srgbClr val="000000"/>
            </a:solidFill>
            <a:latin typeface="Calibri"/>
          </a:endParaRPr>
        </a:p>
        <a:p>
          <a:pPr algn="ctr" rtl="1">
            <a:defRPr sz="1000"/>
          </a:pPr>
          <a:endParaRPr lang="es-MX" sz="800" b="0" i="0" strike="noStrike">
            <a:solidFill>
              <a:srgbClr val="000000"/>
            </a:solidFill>
            <a:latin typeface="Arial"/>
            <a:cs typeface="Arial"/>
          </a:endParaRPr>
        </a:p>
        <a:p>
          <a:pPr algn="ctr" rtl="1">
            <a:defRPr sz="1000"/>
          </a:pPr>
          <a:endParaRPr lang="es-MX" sz="1200" b="0" i="0" strike="noStrike">
            <a:solidFill>
              <a:srgbClr val="000000"/>
            </a:solidFill>
            <a:latin typeface="Times New Roman"/>
            <a:cs typeface="Times New Roman"/>
          </a:endParaRPr>
        </a:p>
        <a:p>
          <a:pPr algn="ctr" rtl="1">
            <a:defRPr sz="1000"/>
          </a:pPr>
          <a:endParaRPr lang="es-MX" sz="1200" b="0" i="0" strike="noStrike">
            <a:solidFill>
              <a:srgbClr val="000000"/>
            </a:solidFill>
            <a:latin typeface="Times New Roman"/>
            <a:cs typeface="Times New Roman"/>
          </a:endParaRPr>
        </a:p>
      </xdr:txBody>
    </xdr:sp>
    <xdr:clientData/>
  </xdr:twoCellAnchor>
  <xdr:twoCellAnchor>
    <xdr:from>
      <xdr:col>3</xdr:col>
      <xdr:colOff>0</xdr:colOff>
      <xdr:row>47</xdr:row>
      <xdr:rowOff>93345</xdr:rowOff>
    </xdr:from>
    <xdr:to>
      <xdr:col>5</xdr:col>
      <xdr:colOff>769620</xdr:colOff>
      <xdr:row>53</xdr:row>
      <xdr:rowOff>17145</xdr:rowOff>
    </xdr:to>
    <xdr:sp macro="" textlink="">
      <xdr:nvSpPr>
        <xdr:cNvPr id="19" name="Text Box 15">
          <a:extLst>
            <a:ext uri="{FF2B5EF4-FFF2-40B4-BE49-F238E27FC236}">
              <a16:creationId xmlns:a16="http://schemas.microsoft.com/office/drawing/2014/main" id="{00000000-0008-0000-0700-000013000000}"/>
            </a:ext>
          </a:extLst>
        </xdr:cNvPr>
        <xdr:cNvSpPr txBox="1">
          <a:spLocks noChangeArrowheads="1"/>
        </xdr:cNvSpPr>
      </xdr:nvSpPr>
      <xdr:spPr bwMode="auto">
        <a:xfrm>
          <a:off x="5722620" y="9984105"/>
          <a:ext cx="2674620" cy="975360"/>
        </a:xfrm>
        <a:prstGeom prst="rect">
          <a:avLst/>
        </a:prstGeom>
        <a:solidFill>
          <a:srgbClr val="FFFFFF"/>
        </a:solidFill>
        <a:ln w="9525">
          <a:noFill/>
          <a:miter lim="800000"/>
          <a:headEnd/>
          <a:tailEnd/>
        </a:ln>
      </xdr:spPr>
      <xdr:txBody>
        <a:bodyPr vertOverflow="clip" wrap="square" lIns="91440" tIns="45720" rIns="91440" bIns="45720" anchor="t" upright="1"/>
        <a:lstStyle/>
        <a:p>
          <a:pPr algn="ctr" rtl="1">
            <a:lnSpc>
              <a:spcPts val="900"/>
            </a:lnSpc>
            <a:defRPr sz="1000"/>
          </a:pPr>
          <a:r>
            <a:rPr lang="es-MX" sz="900" b="0" i="0" strike="noStrike">
              <a:solidFill>
                <a:srgbClr val="000000"/>
              </a:solidFill>
              <a:latin typeface="Calibri"/>
            </a:rPr>
            <a:t>TESORERO MUNICIPAL</a:t>
          </a:r>
          <a:endParaRPr lang="es-MX" sz="800" b="0" i="0" strike="noStrike">
            <a:solidFill>
              <a:srgbClr val="000000"/>
            </a:solidFill>
            <a:latin typeface="Calibri"/>
          </a:endParaRPr>
        </a:p>
        <a:p>
          <a:pPr algn="ctr" rtl="1">
            <a:lnSpc>
              <a:spcPts val="800"/>
            </a:lnSpc>
            <a:defRPr sz="1000"/>
          </a:pPr>
          <a:endParaRPr lang="es-MX" sz="800" b="0" i="0" strike="noStrike">
            <a:solidFill>
              <a:srgbClr val="000000"/>
            </a:solidFill>
            <a:latin typeface="Calibri"/>
          </a:endParaRPr>
        </a:p>
        <a:p>
          <a:pPr algn="ctr" rtl="1">
            <a:lnSpc>
              <a:spcPts val="900"/>
            </a:lnSpc>
            <a:defRPr sz="1000"/>
          </a:pPr>
          <a:endParaRPr lang="es-MX" sz="900" b="0" i="0" strike="noStrike">
            <a:solidFill>
              <a:srgbClr val="000000"/>
            </a:solidFill>
            <a:latin typeface="Calibri"/>
          </a:endParaRPr>
        </a:p>
        <a:p>
          <a:pPr algn="ctr" rtl="1">
            <a:lnSpc>
              <a:spcPts val="900"/>
            </a:lnSpc>
            <a:defRPr sz="1000"/>
          </a:pPr>
          <a:endParaRPr lang="es-MX" sz="900" b="0" i="0" strike="noStrike">
            <a:solidFill>
              <a:srgbClr val="000000"/>
            </a:solidFill>
            <a:latin typeface="Calibri"/>
          </a:endParaRPr>
        </a:p>
        <a:p>
          <a:pPr algn="ctr" rtl="1">
            <a:lnSpc>
              <a:spcPts val="900"/>
            </a:lnSpc>
            <a:defRPr sz="1000"/>
          </a:pPr>
          <a:r>
            <a:rPr lang="es-MX" sz="900" b="0" i="0" strike="noStrike">
              <a:solidFill>
                <a:srgbClr val="000000"/>
              </a:solidFill>
              <a:latin typeface="Calibri"/>
            </a:rPr>
            <a:t>_______________________________</a:t>
          </a:r>
        </a:p>
        <a:p>
          <a:pPr algn="ctr" rtl="1">
            <a:lnSpc>
              <a:spcPts val="800"/>
            </a:lnSpc>
            <a:defRPr sz="1000"/>
          </a:pPr>
          <a:r>
            <a:rPr lang="es-MX" sz="800" b="0" i="0" strike="noStrike">
              <a:solidFill>
                <a:srgbClr val="000000"/>
              </a:solidFill>
              <a:latin typeface="Calibri"/>
            </a:rPr>
            <a:t>XXXX</a:t>
          </a:r>
          <a:endParaRPr lang="es-MX" sz="900" b="0" i="0" strike="noStrike">
            <a:solidFill>
              <a:srgbClr val="000000"/>
            </a:solidFill>
            <a:latin typeface="Calibri"/>
          </a:endParaRPr>
        </a:p>
        <a:p>
          <a:pPr algn="ctr" rtl="1">
            <a:lnSpc>
              <a:spcPts val="800"/>
            </a:lnSpc>
            <a:defRPr sz="1000"/>
          </a:pPr>
          <a:endParaRPr lang="es-MX" sz="800" b="0" i="0" strike="noStrike">
            <a:solidFill>
              <a:srgbClr val="000000"/>
            </a:solidFill>
            <a:latin typeface="Arial"/>
            <a:cs typeface="Arial"/>
          </a:endParaRPr>
        </a:p>
        <a:p>
          <a:pPr algn="ctr" rtl="1">
            <a:lnSpc>
              <a:spcPts val="1200"/>
            </a:lnSpc>
            <a:defRPr sz="1000"/>
          </a:pPr>
          <a:endParaRPr lang="es-MX" sz="1200" b="0" i="0" strike="noStrike">
            <a:solidFill>
              <a:srgbClr val="000000"/>
            </a:solidFill>
            <a:latin typeface="Times New Roman"/>
            <a:cs typeface="Times New Roman"/>
          </a:endParaRPr>
        </a:p>
        <a:p>
          <a:pPr algn="ctr" rtl="1">
            <a:lnSpc>
              <a:spcPts val="1100"/>
            </a:lnSpc>
            <a:defRPr sz="1000"/>
          </a:pPr>
          <a:endParaRPr lang="es-MX" sz="1200" b="0" i="0" strike="noStrike">
            <a:solidFill>
              <a:srgbClr val="000000"/>
            </a:solidFill>
            <a:latin typeface="Times New Roman"/>
            <a:cs typeface="Times New Roman"/>
          </a:endParaRPr>
        </a:p>
      </xdr:txBody>
    </xdr:sp>
    <xdr:clientData/>
  </xdr:twoCellAnchor>
  <xdr:twoCellAnchor editAs="oneCell">
    <xdr:from>
      <xdr:col>4</xdr:col>
      <xdr:colOff>933450</xdr:colOff>
      <xdr:row>1</xdr:row>
      <xdr:rowOff>6350</xdr:rowOff>
    </xdr:from>
    <xdr:to>
      <xdr:col>6</xdr:col>
      <xdr:colOff>127000</xdr:colOff>
      <xdr:row>7</xdr:row>
      <xdr:rowOff>18726</xdr:rowOff>
    </xdr:to>
    <xdr:pic>
      <xdr:nvPicPr>
        <xdr:cNvPr id="11" name="Picture 2" descr="LOGO_LXVII_SLOGAN">
          <a:extLst>
            <a:ext uri="{FF2B5EF4-FFF2-40B4-BE49-F238E27FC236}">
              <a16:creationId xmlns:a16="http://schemas.microsoft.com/office/drawing/2014/main" id="{00000000-0008-0000-0700-00000B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721600" y="184150"/>
          <a:ext cx="1123950" cy="1079176"/>
        </a:xfrm>
        <a:prstGeom prst="rect">
          <a:avLst/>
        </a:prstGeom>
        <a:ln>
          <a:noFill/>
        </a:ln>
        <a:effectLst>
          <a:softEdge rad="112500"/>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38100</xdr:colOff>
      <xdr:row>0</xdr:row>
      <xdr:rowOff>47625</xdr:rowOff>
    </xdr:from>
    <xdr:to>
      <xdr:col>1</xdr:col>
      <xdr:colOff>1314450</xdr:colOff>
      <xdr:row>7</xdr:row>
      <xdr:rowOff>114789</xdr:rowOff>
    </xdr:to>
    <xdr:pic>
      <xdr:nvPicPr>
        <xdr:cNvPr id="2" name="Picture 1">
          <a:extLst>
            <a:ext uri="{FF2B5EF4-FFF2-40B4-BE49-F238E27FC236}">
              <a16:creationId xmlns:a16="http://schemas.microsoft.com/office/drawing/2014/main" id="{81FAD39F-F8F7-4B69-AC48-F8AA3A0D35F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 y="47625"/>
          <a:ext cx="1276350" cy="13339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1</xdr:col>
      <xdr:colOff>295275</xdr:colOff>
      <xdr:row>48</xdr:row>
      <xdr:rowOff>47625</xdr:rowOff>
    </xdr:from>
    <xdr:to>
      <xdr:col>1</xdr:col>
      <xdr:colOff>2476500</xdr:colOff>
      <xdr:row>53</xdr:row>
      <xdr:rowOff>133350</xdr:rowOff>
    </xdr:to>
    <xdr:sp macro="" textlink="">
      <xdr:nvSpPr>
        <xdr:cNvPr id="10" name="Text Box 13">
          <a:extLst>
            <a:ext uri="{FF2B5EF4-FFF2-40B4-BE49-F238E27FC236}">
              <a16:creationId xmlns:a16="http://schemas.microsoft.com/office/drawing/2014/main" id="{00000000-0008-0000-0800-00000A000000}"/>
            </a:ext>
          </a:extLst>
        </xdr:cNvPr>
        <xdr:cNvSpPr txBox="1">
          <a:spLocks noChangeArrowheads="1"/>
        </xdr:cNvSpPr>
      </xdr:nvSpPr>
      <xdr:spPr bwMode="auto">
        <a:xfrm>
          <a:off x="1057275" y="10829925"/>
          <a:ext cx="2181225" cy="933450"/>
        </a:xfrm>
        <a:prstGeom prst="rect">
          <a:avLst/>
        </a:prstGeom>
        <a:solidFill>
          <a:srgbClr val="FFFFFF"/>
        </a:solidFill>
        <a:ln w="9525">
          <a:noFill/>
          <a:miter lim="800000"/>
          <a:headEnd/>
          <a:tailEnd/>
        </a:ln>
      </xdr:spPr>
      <xdr:txBody>
        <a:bodyPr vertOverflow="clip" wrap="square" lIns="91440" tIns="45720" rIns="91440" bIns="45720" anchor="t" upright="1"/>
        <a:lstStyle/>
        <a:p>
          <a:pPr algn="ctr" rtl="1">
            <a:lnSpc>
              <a:spcPts val="800"/>
            </a:lnSpc>
            <a:defRPr sz="1000"/>
          </a:pPr>
          <a:r>
            <a:rPr lang="es-MX" sz="900" b="0" i="0" strike="noStrike">
              <a:solidFill>
                <a:srgbClr val="000000"/>
              </a:solidFill>
              <a:latin typeface="Calibri"/>
            </a:rPr>
            <a:t>PRESIDENTE MUNICIPAL</a:t>
          </a:r>
        </a:p>
        <a:p>
          <a:pPr algn="ctr" rtl="1">
            <a:lnSpc>
              <a:spcPts val="800"/>
            </a:lnSpc>
            <a:defRPr sz="1000"/>
          </a:pPr>
          <a:endParaRPr lang="es-MX" sz="900" b="0" i="0" strike="noStrike">
            <a:solidFill>
              <a:srgbClr val="000000"/>
            </a:solidFill>
            <a:latin typeface="Calibri"/>
          </a:endParaRPr>
        </a:p>
        <a:p>
          <a:pPr algn="ctr" rtl="1">
            <a:lnSpc>
              <a:spcPts val="800"/>
            </a:lnSpc>
            <a:defRPr sz="1000"/>
          </a:pPr>
          <a:endParaRPr lang="es-MX" sz="900" b="0" i="0" strike="noStrike">
            <a:solidFill>
              <a:srgbClr val="000000"/>
            </a:solidFill>
            <a:latin typeface="Calibri"/>
          </a:endParaRPr>
        </a:p>
        <a:p>
          <a:pPr algn="ctr" rtl="1">
            <a:lnSpc>
              <a:spcPts val="800"/>
            </a:lnSpc>
            <a:defRPr sz="1000"/>
          </a:pPr>
          <a:endParaRPr lang="es-MX" sz="900" b="0" i="0" strike="noStrike">
            <a:solidFill>
              <a:srgbClr val="000000"/>
            </a:solidFill>
            <a:latin typeface="Calibri"/>
          </a:endParaRPr>
        </a:p>
        <a:p>
          <a:pPr algn="ctr" rtl="1">
            <a:lnSpc>
              <a:spcPts val="800"/>
            </a:lnSpc>
            <a:defRPr sz="1000"/>
          </a:pPr>
          <a:endParaRPr lang="es-MX" sz="900" b="0" i="0" strike="noStrike">
            <a:solidFill>
              <a:srgbClr val="000000"/>
            </a:solidFill>
            <a:latin typeface="Calibri"/>
          </a:endParaRPr>
        </a:p>
        <a:p>
          <a:pPr algn="ctr" rtl="1">
            <a:lnSpc>
              <a:spcPts val="800"/>
            </a:lnSpc>
            <a:defRPr sz="1000"/>
          </a:pPr>
          <a:r>
            <a:rPr lang="es-MX" sz="900" b="0" i="0" strike="noStrike">
              <a:solidFill>
                <a:srgbClr val="000000"/>
              </a:solidFill>
              <a:latin typeface="Calibri"/>
            </a:rPr>
            <a:t>_____________________________</a:t>
          </a:r>
          <a:endParaRPr lang="es-MX" sz="700" b="0" i="0" strike="noStrike">
            <a:solidFill>
              <a:srgbClr val="000000"/>
            </a:solidFill>
            <a:latin typeface="Arial"/>
            <a:cs typeface="Arial"/>
          </a:endParaRPr>
        </a:p>
        <a:p>
          <a:pPr algn="ctr" rtl="1">
            <a:lnSpc>
              <a:spcPts val="800"/>
            </a:lnSpc>
            <a:defRPr sz="1000"/>
          </a:pPr>
          <a:r>
            <a:rPr lang="es-MX" sz="700" b="0" i="0" strike="noStrike">
              <a:solidFill>
                <a:srgbClr val="000000"/>
              </a:solidFill>
              <a:latin typeface="Arial"/>
              <a:cs typeface="Arial"/>
            </a:rPr>
            <a:t>LAE</a:t>
          </a:r>
          <a:r>
            <a:rPr lang="es-MX" sz="700" b="0" i="0" strike="noStrike" baseline="0">
              <a:solidFill>
                <a:srgbClr val="000000"/>
              </a:solidFill>
              <a:latin typeface="Arial"/>
              <a:cs typeface="Arial"/>
            </a:rPr>
            <a:t> MANUEL DIONICIO ROJAS MONTANE</a:t>
          </a:r>
          <a:endParaRPr lang="es-MX" sz="1200" b="0" i="0" strike="noStrike">
            <a:solidFill>
              <a:srgbClr val="000000"/>
            </a:solidFill>
            <a:latin typeface="Times New Roman"/>
            <a:cs typeface="Times New Roman"/>
          </a:endParaRPr>
        </a:p>
        <a:p>
          <a:pPr algn="ctr" rtl="1">
            <a:lnSpc>
              <a:spcPts val="1200"/>
            </a:lnSpc>
            <a:defRPr sz="1000"/>
          </a:pPr>
          <a:endParaRPr lang="es-MX" sz="1200" b="0" i="0" strike="noStrike">
            <a:solidFill>
              <a:srgbClr val="000000"/>
            </a:solidFill>
            <a:latin typeface="Times New Roman"/>
            <a:cs typeface="Times New Roman"/>
          </a:endParaRPr>
        </a:p>
      </xdr:txBody>
    </xdr:sp>
    <xdr:clientData/>
  </xdr:twoCellAnchor>
  <xdr:twoCellAnchor>
    <xdr:from>
      <xdr:col>1</xdr:col>
      <xdr:colOff>247650</xdr:colOff>
      <xdr:row>56</xdr:row>
      <xdr:rowOff>161926</xdr:rowOff>
    </xdr:from>
    <xdr:to>
      <xdr:col>1</xdr:col>
      <xdr:colOff>2437915</xdr:colOff>
      <xdr:row>60</xdr:row>
      <xdr:rowOff>15876</xdr:rowOff>
    </xdr:to>
    <xdr:sp macro="" textlink="">
      <xdr:nvSpPr>
        <xdr:cNvPr id="11" name="Text Box 14">
          <a:extLst>
            <a:ext uri="{FF2B5EF4-FFF2-40B4-BE49-F238E27FC236}">
              <a16:creationId xmlns:a16="http://schemas.microsoft.com/office/drawing/2014/main" id="{00000000-0008-0000-0800-00000B000000}"/>
            </a:ext>
          </a:extLst>
        </xdr:cNvPr>
        <xdr:cNvSpPr txBox="1">
          <a:spLocks noChangeArrowheads="1"/>
        </xdr:cNvSpPr>
      </xdr:nvSpPr>
      <xdr:spPr bwMode="auto">
        <a:xfrm>
          <a:off x="1009650" y="12468226"/>
          <a:ext cx="2190265" cy="806450"/>
        </a:xfrm>
        <a:prstGeom prst="rect">
          <a:avLst/>
        </a:prstGeom>
        <a:solidFill>
          <a:srgbClr val="FFFFFF"/>
        </a:solidFill>
        <a:ln w="9525">
          <a:noFill/>
          <a:miter lim="800000"/>
          <a:headEnd/>
          <a:tailEnd/>
        </a:ln>
      </xdr:spPr>
      <xdr:txBody>
        <a:bodyPr vertOverflow="clip" wrap="square" lIns="91440" tIns="45720" rIns="91440" bIns="45720" anchor="t" upright="1"/>
        <a:lstStyle/>
        <a:p>
          <a:pPr algn="ctr" rtl="1">
            <a:defRPr sz="1000"/>
          </a:pPr>
          <a:r>
            <a:rPr lang="es-MX" sz="900" b="0" i="0" strike="noStrike">
              <a:solidFill>
                <a:srgbClr val="000000"/>
              </a:solidFill>
              <a:latin typeface="Calibri"/>
            </a:rPr>
            <a:t>SÍNDICO </a:t>
          </a:r>
          <a:endParaRPr lang="es-MX" sz="800" b="0" i="0" strike="noStrike">
            <a:solidFill>
              <a:srgbClr val="000000"/>
            </a:solidFill>
            <a:latin typeface="Calibri"/>
          </a:endParaRPr>
        </a:p>
        <a:p>
          <a:pPr algn="ctr" rtl="1">
            <a:defRPr sz="1000"/>
          </a:pPr>
          <a:endParaRPr lang="es-MX" sz="800" b="0" i="0" strike="noStrike">
            <a:solidFill>
              <a:srgbClr val="000000"/>
            </a:solidFill>
            <a:latin typeface="Calibri"/>
          </a:endParaRPr>
        </a:p>
        <a:p>
          <a:pPr algn="ctr" rtl="1">
            <a:defRPr sz="1000"/>
          </a:pPr>
          <a:endParaRPr lang="es-MX" sz="900" b="0" i="0" strike="noStrike">
            <a:solidFill>
              <a:srgbClr val="000000"/>
            </a:solidFill>
            <a:latin typeface="Calibri"/>
          </a:endParaRPr>
        </a:p>
        <a:p>
          <a:pPr algn="ctr" rtl="1">
            <a:defRPr sz="1000"/>
          </a:pPr>
          <a:r>
            <a:rPr lang="es-MX" sz="900" b="0" i="0" strike="noStrike">
              <a:solidFill>
                <a:srgbClr val="000000"/>
              </a:solidFill>
              <a:latin typeface="Calibri"/>
            </a:rPr>
            <a:t>_______________________________</a:t>
          </a:r>
          <a:endParaRPr lang="es-MX" sz="800" b="0" i="0" strike="noStrike">
            <a:solidFill>
              <a:srgbClr val="000000"/>
            </a:solidFill>
            <a:latin typeface="Calibri"/>
          </a:endParaRPr>
        </a:p>
        <a:p>
          <a:pPr algn="ctr" rtl="1">
            <a:defRPr sz="1000"/>
          </a:pPr>
          <a:r>
            <a:rPr lang="es-MX" sz="800" b="0" i="0" strike="noStrike">
              <a:solidFill>
                <a:srgbClr val="000000"/>
              </a:solidFill>
              <a:latin typeface="Calibri"/>
              <a:cs typeface="+mn-cs"/>
            </a:rPr>
            <a:t>C.</a:t>
          </a:r>
          <a:r>
            <a:rPr lang="es-MX" sz="800" b="0" i="0" strike="noStrike" baseline="0">
              <a:solidFill>
                <a:srgbClr val="000000"/>
              </a:solidFill>
              <a:latin typeface="Calibri"/>
              <a:cs typeface="+mn-cs"/>
            </a:rPr>
            <a:t> YADIRA VERGARA CAMPOS</a:t>
          </a:r>
          <a:endParaRPr lang="es-MX" sz="800" b="0" i="0" strike="noStrike">
            <a:solidFill>
              <a:srgbClr val="000000"/>
            </a:solidFill>
            <a:latin typeface="Arial"/>
            <a:cs typeface="Arial"/>
          </a:endParaRPr>
        </a:p>
        <a:p>
          <a:pPr algn="ctr" rtl="1">
            <a:defRPr sz="1000"/>
          </a:pPr>
          <a:endParaRPr lang="es-MX" sz="1200" b="0" i="0" strike="noStrike">
            <a:solidFill>
              <a:srgbClr val="000000"/>
            </a:solidFill>
            <a:latin typeface="Times New Roman"/>
            <a:cs typeface="Times New Roman"/>
          </a:endParaRPr>
        </a:p>
        <a:p>
          <a:pPr algn="ctr" rtl="1">
            <a:defRPr sz="1000"/>
          </a:pPr>
          <a:endParaRPr lang="es-MX" sz="1200" b="0" i="0" strike="noStrike">
            <a:solidFill>
              <a:srgbClr val="000000"/>
            </a:solidFill>
            <a:latin typeface="Times New Roman"/>
            <a:cs typeface="Times New Roman"/>
          </a:endParaRPr>
        </a:p>
      </xdr:txBody>
    </xdr:sp>
    <xdr:clientData/>
  </xdr:twoCellAnchor>
  <xdr:twoCellAnchor>
    <xdr:from>
      <xdr:col>2</xdr:col>
      <xdr:colOff>104775</xdr:colOff>
      <xdr:row>56</xdr:row>
      <xdr:rowOff>142875</xdr:rowOff>
    </xdr:from>
    <xdr:to>
      <xdr:col>3</xdr:col>
      <xdr:colOff>1019151</xdr:colOff>
      <xdr:row>59</xdr:row>
      <xdr:rowOff>223838</xdr:rowOff>
    </xdr:to>
    <xdr:sp macro="" textlink="">
      <xdr:nvSpPr>
        <xdr:cNvPr id="12" name="Text Box 15">
          <a:extLst>
            <a:ext uri="{FF2B5EF4-FFF2-40B4-BE49-F238E27FC236}">
              <a16:creationId xmlns:a16="http://schemas.microsoft.com/office/drawing/2014/main" id="{00000000-0008-0000-0800-00000C000000}"/>
            </a:ext>
          </a:extLst>
        </xdr:cNvPr>
        <xdr:cNvSpPr txBox="1">
          <a:spLocks noChangeArrowheads="1"/>
        </xdr:cNvSpPr>
      </xdr:nvSpPr>
      <xdr:spPr bwMode="auto">
        <a:xfrm>
          <a:off x="5334000" y="12449175"/>
          <a:ext cx="2028801" cy="795338"/>
        </a:xfrm>
        <a:prstGeom prst="rect">
          <a:avLst/>
        </a:prstGeom>
        <a:solidFill>
          <a:srgbClr val="FFFFFF"/>
        </a:solidFill>
        <a:ln w="9525">
          <a:noFill/>
          <a:miter lim="800000"/>
          <a:headEnd/>
          <a:tailEnd/>
        </a:ln>
      </xdr:spPr>
      <xdr:txBody>
        <a:bodyPr vertOverflow="clip" wrap="square" lIns="91440" tIns="45720" rIns="91440" bIns="45720" anchor="t" upright="1"/>
        <a:lstStyle/>
        <a:p>
          <a:pPr algn="ctr" rtl="1">
            <a:defRPr sz="1000"/>
          </a:pPr>
          <a:r>
            <a:rPr lang="es-MX" sz="900" b="0" i="0" strike="noStrike">
              <a:solidFill>
                <a:srgbClr val="000000"/>
              </a:solidFill>
              <a:latin typeface="Calibri"/>
            </a:rPr>
            <a:t>REGIDOR </a:t>
          </a:r>
        </a:p>
        <a:p>
          <a:pPr algn="ctr" rtl="1">
            <a:defRPr sz="1000"/>
          </a:pPr>
          <a:endParaRPr lang="es-MX" sz="900" b="0" i="0" strike="noStrike">
            <a:solidFill>
              <a:srgbClr val="000000"/>
            </a:solidFill>
            <a:latin typeface="Calibri"/>
          </a:endParaRPr>
        </a:p>
        <a:p>
          <a:pPr algn="ctr" rtl="1">
            <a:defRPr sz="1000"/>
          </a:pPr>
          <a:endParaRPr lang="es-MX" sz="900" b="0" i="0" strike="noStrike">
            <a:solidFill>
              <a:srgbClr val="000000"/>
            </a:solidFill>
            <a:latin typeface="Calibri"/>
          </a:endParaRPr>
        </a:p>
        <a:p>
          <a:pPr algn="ctr" rtl="1">
            <a:defRPr sz="1000"/>
          </a:pPr>
          <a:r>
            <a:rPr lang="es-MX" sz="900" b="0" i="0" strike="noStrike">
              <a:solidFill>
                <a:srgbClr val="000000"/>
              </a:solidFill>
              <a:latin typeface="Calibri"/>
            </a:rPr>
            <a:t>_______________________________</a:t>
          </a:r>
        </a:p>
        <a:p>
          <a:pPr algn="ctr" rtl="1">
            <a:defRPr sz="1000"/>
          </a:pPr>
          <a:r>
            <a:rPr lang="es-MX" sz="800" b="0" i="0" strike="noStrike">
              <a:solidFill>
                <a:srgbClr val="000000"/>
              </a:solidFill>
              <a:latin typeface="Calibri"/>
            </a:rPr>
            <a:t>C.</a:t>
          </a:r>
          <a:r>
            <a:rPr lang="es-MX" sz="800" b="0" i="0" strike="noStrike" baseline="0">
              <a:solidFill>
                <a:srgbClr val="000000"/>
              </a:solidFill>
              <a:latin typeface="Calibri"/>
            </a:rPr>
            <a:t> JOSE LORENZO AGUILAR LIRA.</a:t>
          </a:r>
          <a:endParaRPr lang="es-MX" sz="900" b="0" i="0" strike="noStrike">
            <a:solidFill>
              <a:srgbClr val="000000"/>
            </a:solidFill>
            <a:latin typeface="Calibri"/>
          </a:endParaRPr>
        </a:p>
        <a:p>
          <a:pPr algn="ctr" rtl="1">
            <a:defRPr sz="1000"/>
          </a:pPr>
          <a:endParaRPr lang="es-MX" sz="800" b="0" i="0" strike="noStrike">
            <a:solidFill>
              <a:srgbClr val="000000"/>
            </a:solidFill>
            <a:latin typeface="Arial"/>
            <a:cs typeface="Arial"/>
          </a:endParaRPr>
        </a:p>
        <a:p>
          <a:pPr algn="ctr" rtl="1">
            <a:defRPr sz="1000"/>
          </a:pPr>
          <a:endParaRPr lang="es-MX" sz="1200" b="0" i="0" strike="noStrike">
            <a:solidFill>
              <a:srgbClr val="000000"/>
            </a:solidFill>
            <a:latin typeface="Times New Roman"/>
            <a:cs typeface="Times New Roman"/>
          </a:endParaRPr>
        </a:p>
        <a:p>
          <a:pPr algn="ctr" rtl="1">
            <a:defRPr sz="1000"/>
          </a:pPr>
          <a:endParaRPr lang="es-MX" sz="1200" b="0" i="0" strike="noStrike">
            <a:solidFill>
              <a:srgbClr val="000000"/>
            </a:solidFill>
            <a:latin typeface="Times New Roman"/>
            <a:cs typeface="Times New Roman"/>
          </a:endParaRPr>
        </a:p>
      </xdr:txBody>
    </xdr:sp>
    <xdr:clientData/>
  </xdr:twoCellAnchor>
  <xdr:twoCellAnchor>
    <xdr:from>
      <xdr:col>2</xdr:col>
      <xdr:colOff>161925</xdr:colOff>
      <xdr:row>48</xdr:row>
      <xdr:rowOff>38100</xdr:rowOff>
    </xdr:from>
    <xdr:to>
      <xdr:col>3</xdr:col>
      <xdr:colOff>1009650</xdr:colOff>
      <xdr:row>53</xdr:row>
      <xdr:rowOff>123825</xdr:rowOff>
    </xdr:to>
    <xdr:sp macro="" textlink="">
      <xdr:nvSpPr>
        <xdr:cNvPr id="13" name="Text Box 15">
          <a:extLst>
            <a:ext uri="{FF2B5EF4-FFF2-40B4-BE49-F238E27FC236}">
              <a16:creationId xmlns:a16="http://schemas.microsoft.com/office/drawing/2014/main" id="{00000000-0008-0000-0800-00000D000000}"/>
            </a:ext>
          </a:extLst>
        </xdr:cNvPr>
        <xdr:cNvSpPr txBox="1">
          <a:spLocks noChangeArrowheads="1"/>
        </xdr:cNvSpPr>
      </xdr:nvSpPr>
      <xdr:spPr bwMode="auto">
        <a:xfrm>
          <a:off x="5391150" y="10820400"/>
          <a:ext cx="1962150" cy="933450"/>
        </a:xfrm>
        <a:prstGeom prst="rect">
          <a:avLst/>
        </a:prstGeom>
        <a:solidFill>
          <a:srgbClr val="FFFFFF"/>
        </a:solidFill>
        <a:ln w="9525">
          <a:noFill/>
          <a:miter lim="800000"/>
          <a:headEnd/>
          <a:tailEnd/>
        </a:ln>
      </xdr:spPr>
      <xdr:txBody>
        <a:bodyPr vertOverflow="clip" wrap="square" lIns="91440" tIns="45720" rIns="91440" bIns="45720" anchor="t" upright="1"/>
        <a:lstStyle/>
        <a:p>
          <a:pPr algn="ctr" rtl="1">
            <a:lnSpc>
              <a:spcPts val="900"/>
            </a:lnSpc>
            <a:defRPr sz="1000"/>
          </a:pPr>
          <a:r>
            <a:rPr lang="es-MX" sz="900" b="0" i="0" strike="noStrike">
              <a:solidFill>
                <a:srgbClr val="000000"/>
              </a:solidFill>
              <a:latin typeface="Calibri"/>
            </a:rPr>
            <a:t>TESORERO MUNICIPAL</a:t>
          </a:r>
          <a:endParaRPr lang="es-MX" sz="800" b="0" i="0" strike="noStrike">
            <a:solidFill>
              <a:srgbClr val="000000"/>
            </a:solidFill>
            <a:latin typeface="Calibri"/>
          </a:endParaRPr>
        </a:p>
        <a:p>
          <a:pPr algn="ctr" rtl="1">
            <a:lnSpc>
              <a:spcPts val="800"/>
            </a:lnSpc>
            <a:defRPr sz="1000"/>
          </a:pPr>
          <a:endParaRPr lang="es-MX" sz="800" b="0" i="0" strike="noStrike">
            <a:solidFill>
              <a:srgbClr val="000000"/>
            </a:solidFill>
            <a:latin typeface="Calibri"/>
          </a:endParaRPr>
        </a:p>
        <a:p>
          <a:pPr algn="ctr" rtl="1">
            <a:lnSpc>
              <a:spcPts val="900"/>
            </a:lnSpc>
            <a:defRPr sz="1000"/>
          </a:pPr>
          <a:endParaRPr lang="es-MX" sz="900" b="0" i="0" strike="noStrike">
            <a:solidFill>
              <a:srgbClr val="000000"/>
            </a:solidFill>
            <a:latin typeface="Calibri"/>
          </a:endParaRPr>
        </a:p>
        <a:p>
          <a:pPr algn="ctr" rtl="1">
            <a:lnSpc>
              <a:spcPts val="900"/>
            </a:lnSpc>
            <a:defRPr sz="1000"/>
          </a:pPr>
          <a:endParaRPr lang="es-MX" sz="900" b="0" i="0" strike="noStrike">
            <a:solidFill>
              <a:srgbClr val="000000"/>
            </a:solidFill>
            <a:latin typeface="Calibri"/>
          </a:endParaRPr>
        </a:p>
        <a:p>
          <a:pPr algn="ctr" rtl="1">
            <a:lnSpc>
              <a:spcPts val="900"/>
            </a:lnSpc>
            <a:defRPr sz="1000"/>
          </a:pPr>
          <a:r>
            <a:rPr lang="es-MX" sz="900" b="0" i="0" strike="noStrike">
              <a:solidFill>
                <a:srgbClr val="000000"/>
              </a:solidFill>
              <a:latin typeface="Calibri"/>
            </a:rPr>
            <a:t>_______________________________</a:t>
          </a:r>
        </a:p>
        <a:p>
          <a:pPr algn="ctr" rtl="1">
            <a:lnSpc>
              <a:spcPts val="800"/>
            </a:lnSpc>
            <a:defRPr sz="1000"/>
          </a:pPr>
          <a:r>
            <a:rPr lang="es-MX" sz="800" b="0" i="0" strike="noStrike">
              <a:solidFill>
                <a:srgbClr val="000000"/>
              </a:solidFill>
              <a:latin typeface="Calibri"/>
            </a:rPr>
            <a:t>C.P.</a:t>
          </a:r>
          <a:r>
            <a:rPr lang="es-MX" sz="800" b="0" i="0" strike="noStrike" baseline="0">
              <a:solidFill>
                <a:srgbClr val="000000"/>
              </a:solidFill>
              <a:latin typeface="Calibri"/>
            </a:rPr>
            <a:t> BRENDA VIVIANA CRUZ GARCIA</a:t>
          </a:r>
          <a:endParaRPr lang="es-MX" sz="900" b="0" i="0" strike="noStrike">
            <a:solidFill>
              <a:srgbClr val="000000"/>
            </a:solidFill>
            <a:latin typeface="Calibri"/>
          </a:endParaRPr>
        </a:p>
        <a:p>
          <a:pPr algn="ctr" rtl="1">
            <a:lnSpc>
              <a:spcPts val="800"/>
            </a:lnSpc>
            <a:defRPr sz="1000"/>
          </a:pPr>
          <a:endParaRPr lang="es-MX" sz="800" b="0" i="0" strike="noStrike">
            <a:solidFill>
              <a:srgbClr val="000000"/>
            </a:solidFill>
            <a:latin typeface="Arial"/>
            <a:cs typeface="Arial"/>
          </a:endParaRPr>
        </a:p>
        <a:p>
          <a:pPr algn="ctr" rtl="1">
            <a:lnSpc>
              <a:spcPts val="1200"/>
            </a:lnSpc>
            <a:defRPr sz="1000"/>
          </a:pPr>
          <a:endParaRPr lang="es-MX" sz="1200" b="0" i="0" strike="noStrike">
            <a:solidFill>
              <a:srgbClr val="000000"/>
            </a:solidFill>
            <a:latin typeface="Times New Roman"/>
            <a:cs typeface="Times New Roman"/>
          </a:endParaRPr>
        </a:p>
        <a:p>
          <a:pPr algn="ctr" rtl="1">
            <a:lnSpc>
              <a:spcPts val="1100"/>
            </a:lnSpc>
            <a:defRPr sz="1000"/>
          </a:pPr>
          <a:endParaRPr lang="es-MX" sz="1200" b="0" i="0" strike="noStrike">
            <a:solidFill>
              <a:srgbClr val="000000"/>
            </a:solidFill>
            <a:latin typeface="Times New Roman"/>
            <a:cs typeface="Times New Roman"/>
          </a:endParaRPr>
        </a:p>
      </xdr:txBody>
    </xdr:sp>
    <xdr:clientData/>
  </xdr:twoCellAnchor>
  <xdr:twoCellAnchor>
    <xdr:from>
      <xdr:col>1</xdr:col>
      <xdr:colOff>967740</xdr:colOff>
      <xdr:row>0</xdr:row>
      <xdr:rowOff>173355</xdr:rowOff>
    </xdr:from>
    <xdr:to>
      <xdr:col>3</xdr:col>
      <xdr:colOff>285750</xdr:colOff>
      <xdr:row>4</xdr:row>
      <xdr:rowOff>66675</xdr:rowOff>
    </xdr:to>
    <xdr:sp macro="" textlink="">
      <xdr:nvSpPr>
        <xdr:cNvPr id="17" name="CuadroTexto 3">
          <a:extLst>
            <a:ext uri="{FF2B5EF4-FFF2-40B4-BE49-F238E27FC236}">
              <a16:creationId xmlns:a16="http://schemas.microsoft.com/office/drawing/2014/main" id="{00000000-0008-0000-0800-000011000000}"/>
            </a:ext>
          </a:extLst>
        </xdr:cNvPr>
        <xdr:cNvSpPr txBox="1"/>
      </xdr:nvSpPr>
      <xdr:spPr>
        <a:xfrm>
          <a:off x="1234440" y="173355"/>
          <a:ext cx="5175885" cy="6172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lnSpc>
              <a:spcPct val="150000"/>
            </a:lnSpc>
          </a:pPr>
          <a:r>
            <a:rPr lang="es-MX" sz="1100" b="1">
              <a:latin typeface="Arial" panose="020B0604020202020204" pitchFamily="34" charset="0"/>
              <a:cs typeface="Arial" panose="020B0604020202020204" pitchFamily="34" charset="0"/>
            </a:rPr>
            <a:t>MUNICIPIO DE ________________, DEL ESTADO DE VERACRUZ DE IGNACIO DE LA LLAVE</a:t>
          </a:r>
        </a:p>
      </xdr:txBody>
    </xdr:sp>
    <xdr:clientData/>
  </xdr:twoCellAnchor>
  <xdr:twoCellAnchor>
    <xdr:from>
      <xdr:col>1</xdr:col>
      <xdr:colOff>876300</xdr:colOff>
      <xdr:row>5</xdr:row>
      <xdr:rowOff>7620</xdr:rowOff>
    </xdr:from>
    <xdr:to>
      <xdr:col>3</xdr:col>
      <xdr:colOff>352425</xdr:colOff>
      <xdr:row>7</xdr:row>
      <xdr:rowOff>0</xdr:rowOff>
    </xdr:to>
    <xdr:sp macro="" textlink="">
      <xdr:nvSpPr>
        <xdr:cNvPr id="15" name="CuadroTexto 4">
          <a:extLst>
            <a:ext uri="{FF2B5EF4-FFF2-40B4-BE49-F238E27FC236}">
              <a16:creationId xmlns:a16="http://schemas.microsoft.com/office/drawing/2014/main" id="{00000000-0008-0000-0800-00000F000000}"/>
            </a:ext>
          </a:extLst>
        </xdr:cNvPr>
        <xdr:cNvSpPr txBox="1"/>
      </xdr:nvSpPr>
      <xdr:spPr>
        <a:xfrm>
          <a:off x="1143000" y="912495"/>
          <a:ext cx="5334000" cy="3543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MX" sz="1200" b="1">
              <a:latin typeface="Arial" panose="020B0604020202020204" pitchFamily="34" charset="0"/>
              <a:cs typeface="Arial" panose="020B0604020202020204" pitchFamily="34" charset="0"/>
            </a:rPr>
            <a:t>PROYECTO DE LEY DE INGRESOS PARA EL EJERCICIO FISCAL 2026</a:t>
          </a:r>
        </a:p>
        <a:p>
          <a:pPr algn="ctr"/>
          <a:endParaRPr lang="es-MX" sz="1200" b="1">
            <a:latin typeface="Arial" panose="020B0604020202020204" pitchFamily="34" charset="0"/>
            <a:cs typeface="Arial" panose="020B0604020202020204" pitchFamily="34" charset="0"/>
          </a:endParaRPr>
        </a:p>
      </xdr:txBody>
    </xdr:sp>
    <xdr:clientData/>
  </xdr:twoCellAnchor>
  <xdr:twoCellAnchor editAs="oneCell">
    <xdr:from>
      <xdr:col>3</xdr:col>
      <xdr:colOff>317500</xdr:colOff>
      <xdr:row>1</xdr:row>
      <xdr:rowOff>114300</xdr:rowOff>
    </xdr:from>
    <xdr:to>
      <xdr:col>3</xdr:col>
      <xdr:colOff>1435100</xdr:colOff>
      <xdr:row>7</xdr:row>
      <xdr:rowOff>126676</xdr:rowOff>
    </xdr:to>
    <xdr:pic>
      <xdr:nvPicPr>
        <xdr:cNvPr id="14" name="Picture 2" descr="LOGO_LXVII_SLOGAN">
          <a:extLst>
            <a:ext uri="{FF2B5EF4-FFF2-40B4-BE49-F238E27FC236}">
              <a16:creationId xmlns:a16="http://schemas.microsoft.com/office/drawing/2014/main" id="{00000000-0008-0000-0800-00000E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31000" y="292100"/>
          <a:ext cx="1123950" cy="1079176"/>
        </a:xfrm>
        <a:prstGeom prst="rect">
          <a:avLst/>
        </a:prstGeom>
        <a:ln>
          <a:noFill/>
        </a:ln>
        <a:effectLst>
          <a:softEdge rad="112500"/>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104775</xdr:colOff>
      <xdr:row>0</xdr:row>
      <xdr:rowOff>19050</xdr:rowOff>
    </xdr:from>
    <xdr:to>
      <xdr:col>1</xdr:col>
      <xdr:colOff>1104900</xdr:colOff>
      <xdr:row>7</xdr:row>
      <xdr:rowOff>83039</xdr:rowOff>
    </xdr:to>
    <xdr:pic>
      <xdr:nvPicPr>
        <xdr:cNvPr id="3" name="Picture 1">
          <a:extLst>
            <a:ext uri="{FF2B5EF4-FFF2-40B4-BE49-F238E27FC236}">
              <a16:creationId xmlns:a16="http://schemas.microsoft.com/office/drawing/2014/main" id="{2CA4EA87-C0AA-4507-8787-D632CB76285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4775" y="19050"/>
          <a:ext cx="1276350" cy="13308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1</xdr:col>
      <xdr:colOff>32385</xdr:colOff>
      <xdr:row>46</xdr:row>
      <xdr:rowOff>173355</xdr:rowOff>
    </xdr:from>
    <xdr:to>
      <xdr:col>1</xdr:col>
      <xdr:colOff>3154680</xdr:colOff>
      <xdr:row>51</xdr:row>
      <xdr:rowOff>129540</xdr:rowOff>
    </xdr:to>
    <xdr:sp macro="" textlink="">
      <xdr:nvSpPr>
        <xdr:cNvPr id="22" name="Text Box 13">
          <a:extLst>
            <a:ext uri="{FF2B5EF4-FFF2-40B4-BE49-F238E27FC236}">
              <a16:creationId xmlns:a16="http://schemas.microsoft.com/office/drawing/2014/main" id="{00000000-0008-0000-0900-000016000000}"/>
            </a:ext>
          </a:extLst>
        </xdr:cNvPr>
        <xdr:cNvSpPr txBox="1">
          <a:spLocks noChangeArrowheads="1"/>
        </xdr:cNvSpPr>
      </xdr:nvSpPr>
      <xdr:spPr bwMode="auto">
        <a:xfrm>
          <a:off x="299085" y="9271635"/>
          <a:ext cx="3122295" cy="832485"/>
        </a:xfrm>
        <a:prstGeom prst="rect">
          <a:avLst/>
        </a:prstGeom>
        <a:solidFill>
          <a:srgbClr val="FFFFFF"/>
        </a:solidFill>
        <a:ln w="9525">
          <a:noFill/>
          <a:miter lim="800000"/>
          <a:headEnd/>
          <a:tailEnd/>
        </a:ln>
      </xdr:spPr>
      <xdr:txBody>
        <a:bodyPr vertOverflow="clip" wrap="square" lIns="91440" tIns="45720" rIns="91440" bIns="45720" anchor="t" upright="1"/>
        <a:lstStyle/>
        <a:p>
          <a:pPr algn="ctr" rtl="1">
            <a:lnSpc>
              <a:spcPts val="800"/>
            </a:lnSpc>
            <a:defRPr sz="1000"/>
          </a:pPr>
          <a:r>
            <a:rPr lang="es-MX" sz="900" b="0" i="0" strike="noStrike">
              <a:solidFill>
                <a:srgbClr val="000000"/>
              </a:solidFill>
              <a:latin typeface="Calibri"/>
            </a:rPr>
            <a:t>PRESIDENTE MUNICIPAL</a:t>
          </a:r>
        </a:p>
        <a:p>
          <a:pPr algn="ctr" rtl="1">
            <a:lnSpc>
              <a:spcPts val="800"/>
            </a:lnSpc>
            <a:defRPr sz="1000"/>
          </a:pPr>
          <a:endParaRPr lang="es-MX" sz="900" b="0" i="0" strike="noStrike">
            <a:solidFill>
              <a:srgbClr val="000000"/>
            </a:solidFill>
            <a:latin typeface="Calibri"/>
          </a:endParaRPr>
        </a:p>
        <a:p>
          <a:pPr algn="ctr" rtl="1">
            <a:lnSpc>
              <a:spcPts val="800"/>
            </a:lnSpc>
            <a:defRPr sz="1000"/>
          </a:pPr>
          <a:endParaRPr lang="es-MX" sz="900" b="0" i="0" strike="noStrike">
            <a:solidFill>
              <a:srgbClr val="000000"/>
            </a:solidFill>
            <a:latin typeface="Calibri"/>
          </a:endParaRPr>
        </a:p>
        <a:p>
          <a:pPr algn="ctr" rtl="1">
            <a:lnSpc>
              <a:spcPts val="800"/>
            </a:lnSpc>
            <a:defRPr sz="1000"/>
          </a:pPr>
          <a:endParaRPr lang="es-MX" sz="900" b="0" i="0" strike="noStrike">
            <a:solidFill>
              <a:srgbClr val="000000"/>
            </a:solidFill>
            <a:latin typeface="Calibri"/>
          </a:endParaRPr>
        </a:p>
        <a:p>
          <a:pPr algn="ctr" rtl="1">
            <a:lnSpc>
              <a:spcPts val="800"/>
            </a:lnSpc>
            <a:defRPr sz="1000"/>
          </a:pPr>
          <a:r>
            <a:rPr lang="es-MX" sz="900" b="0" i="0" strike="noStrike">
              <a:solidFill>
                <a:srgbClr val="000000"/>
              </a:solidFill>
              <a:latin typeface="Calibri"/>
            </a:rPr>
            <a:t>_______________________________</a:t>
          </a:r>
        </a:p>
        <a:p>
          <a:pPr algn="ctr" rtl="1">
            <a:lnSpc>
              <a:spcPts val="700"/>
            </a:lnSpc>
            <a:defRPr sz="1000"/>
          </a:pPr>
          <a:r>
            <a:rPr lang="es-MX" sz="800" b="0" i="0" strike="noStrike">
              <a:solidFill>
                <a:srgbClr val="000000"/>
              </a:solidFill>
              <a:latin typeface="Calibri"/>
            </a:rPr>
            <a:t>XXXX</a:t>
          </a:r>
        </a:p>
      </xdr:txBody>
    </xdr:sp>
    <xdr:clientData/>
  </xdr:twoCellAnchor>
  <xdr:twoCellAnchor>
    <xdr:from>
      <xdr:col>1</xdr:col>
      <xdr:colOff>22861</xdr:colOff>
      <xdr:row>55</xdr:row>
      <xdr:rowOff>100966</xdr:rowOff>
    </xdr:from>
    <xdr:to>
      <xdr:col>1</xdr:col>
      <xdr:colOff>2971801</xdr:colOff>
      <xdr:row>58</xdr:row>
      <xdr:rowOff>193041</xdr:rowOff>
    </xdr:to>
    <xdr:sp macro="" textlink="">
      <xdr:nvSpPr>
        <xdr:cNvPr id="12" name="Text Box 14">
          <a:extLst>
            <a:ext uri="{FF2B5EF4-FFF2-40B4-BE49-F238E27FC236}">
              <a16:creationId xmlns:a16="http://schemas.microsoft.com/office/drawing/2014/main" id="{00000000-0008-0000-0900-00000C000000}"/>
            </a:ext>
          </a:extLst>
        </xdr:cNvPr>
        <xdr:cNvSpPr txBox="1">
          <a:spLocks noChangeArrowheads="1"/>
        </xdr:cNvSpPr>
      </xdr:nvSpPr>
      <xdr:spPr bwMode="auto">
        <a:xfrm>
          <a:off x="297181" y="10967086"/>
          <a:ext cx="2948940" cy="800735"/>
        </a:xfrm>
        <a:prstGeom prst="rect">
          <a:avLst/>
        </a:prstGeom>
        <a:solidFill>
          <a:srgbClr val="FFFFFF"/>
        </a:solidFill>
        <a:ln w="9525">
          <a:noFill/>
          <a:miter lim="800000"/>
          <a:headEnd/>
          <a:tailEnd/>
        </a:ln>
      </xdr:spPr>
      <xdr:txBody>
        <a:bodyPr vertOverflow="clip" wrap="square" lIns="91440" tIns="45720" rIns="91440" bIns="45720" anchor="t" upright="1"/>
        <a:lstStyle/>
        <a:p>
          <a:pPr algn="ctr" rtl="1">
            <a:defRPr sz="1000"/>
          </a:pPr>
          <a:r>
            <a:rPr lang="es-MX" sz="900" b="0" i="0" strike="noStrike">
              <a:solidFill>
                <a:srgbClr val="000000"/>
              </a:solidFill>
              <a:latin typeface="Calibri"/>
            </a:rPr>
            <a:t>SÍNDICO </a:t>
          </a:r>
          <a:endParaRPr lang="es-MX" sz="800" b="0" i="0" strike="noStrike">
            <a:solidFill>
              <a:srgbClr val="000000"/>
            </a:solidFill>
            <a:latin typeface="Calibri"/>
          </a:endParaRPr>
        </a:p>
        <a:p>
          <a:pPr algn="ctr" rtl="1">
            <a:defRPr sz="1000"/>
          </a:pPr>
          <a:endParaRPr lang="es-MX" sz="800" b="0" i="0" strike="noStrike">
            <a:solidFill>
              <a:srgbClr val="000000"/>
            </a:solidFill>
            <a:latin typeface="Calibri"/>
          </a:endParaRPr>
        </a:p>
        <a:p>
          <a:pPr algn="ctr" rtl="1">
            <a:defRPr sz="1000"/>
          </a:pPr>
          <a:endParaRPr lang="es-MX" sz="900" b="0" i="0" strike="noStrike">
            <a:solidFill>
              <a:srgbClr val="000000"/>
            </a:solidFill>
            <a:latin typeface="Calibri"/>
          </a:endParaRPr>
        </a:p>
        <a:p>
          <a:pPr algn="ctr" rtl="1">
            <a:defRPr sz="1000"/>
          </a:pPr>
          <a:r>
            <a:rPr lang="es-MX" sz="900" b="0" i="0" strike="noStrike">
              <a:solidFill>
                <a:srgbClr val="000000"/>
              </a:solidFill>
              <a:latin typeface="Calibri"/>
            </a:rPr>
            <a:t>_______________________________</a:t>
          </a:r>
          <a:endParaRPr lang="es-MX" sz="800" b="0" i="0" strike="noStrike">
            <a:solidFill>
              <a:srgbClr val="000000"/>
            </a:solidFill>
            <a:latin typeface="Calibri"/>
          </a:endParaRPr>
        </a:p>
        <a:p>
          <a:pPr algn="ctr" rtl="1">
            <a:defRPr sz="1000"/>
          </a:pPr>
          <a:r>
            <a:rPr lang="es-MX" sz="800" b="0" i="0" strike="noStrike">
              <a:solidFill>
                <a:srgbClr val="000000"/>
              </a:solidFill>
              <a:latin typeface="Calibri"/>
            </a:rPr>
            <a:t>XXXX</a:t>
          </a:r>
          <a:endParaRPr lang="es-MX" sz="800" b="0" i="0" strike="noStrike">
            <a:solidFill>
              <a:srgbClr val="000000"/>
            </a:solidFill>
            <a:latin typeface="Arial"/>
            <a:cs typeface="Arial"/>
          </a:endParaRPr>
        </a:p>
        <a:p>
          <a:pPr algn="ctr" rtl="1">
            <a:defRPr sz="1000"/>
          </a:pPr>
          <a:endParaRPr lang="es-MX" sz="1200" b="0" i="0" strike="noStrike">
            <a:solidFill>
              <a:srgbClr val="000000"/>
            </a:solidFill>
            <a:latin typeface="Times New Roman"/>
            <a:cs typeface="Times New Roman"/>
          </a:endParaRPr>
        </a:p>
        <a:p>
          <a:pPr algn="ctr" rtl="1">
            <a:defRPr sz="1000"/>
          </a:pPr>
          <a:endParaRPr lang="es-MX" sz="1200" b="0" i="0" strike="noStrike">
            <a:solidFill>
              <a:srgbClr val="000000"/>
            </a:solidFill>
            <a:latin typeface="Times New Roman"/>
            <a:cs typeface="Times New Roman"/>
          </a:endParaRPr>
        </a:p>
      </xdr:txBody>
    </xdr:sp>
    <xdr:clientData/>
  </xdr:twoCellAnchor>
  <xdr:twoCellAnchor>
    <xdr:from>
      <xdr:col>3</xdr:col>
      <xdr:colOff>67310</xdr:colOff>
      <xdr:row>55</xdr:row>
      <xdr:rowOff>45720</xdr:rowOff>
    </xdr:from>
    <xdr:to>
      <xdr:col>5</xdr:col>
      <xdr:colOff>1127760</xdr:colOff>
      <xdr:row>58</xdr:row>
      <xdr:rowOff>124778</xdr:rowOff>
    </xdr:to>
    <xdr:sp macro="" textlink="">
      <xdr:nvSpPr>
        <xdr:cNvPr id="21" name="Text Box 15">
          <a:extLst>
            <a:ext uri="{FF2B5EF4-FFF2-40B4-BE49-F238E27FC236}">
              <a16:creationId xmlns:a16="http://schemas.microsoft.com/office/drawing/2014/main" id="{00000000-0008-0000-0900-000015000000}"/>
            </a:ext>
          </a:extLst>
        </xdr:cNvPr>
        <xdr:cNvSpPr txBox="1">
          <a:spLocks noChangeArrowheads="1"/>
        </xdr:cNvSpPr>
      </xdr:nvSpPr>
      <xdr:spPr bwMode="auto">
        <a:xfrm>
          <a:off x="6087110" y="10789920"/>
          <a:ext cx="3392170" cy="787718"/>
        </a:xfrm>
        <a:prstGeom prst="rect">
          <a:avLst/>
        </a:prstGeom>
        <a:solidFill>
          <a:srgbClr val="FFFFFF"/>
        </a:solidFill>
        <a:ln w="9525">
          <a:noFill/>
          <a:miter lim="800000"/>
          <a:headEnd/>
          <a:tailEnd/>
        </a:ln>
      </xdr:spPr>
      <xdr:txBody>
        <a:bodyPr vertOverflow="clip" wrap="square" lIns="91440" tIns="45720" rIns="91440" bIns="45720" anchor="t" upright="1"/>
        <a:lstStyle/>
        <a:p>
          <a:pPr algn="ctr" rtl="1">
            <a:defRPr sz="1000"/>
          </a:pPr>
          <a:r>
            <a:rPr lang="es-MX" sz="900" b="0" i="0" strike="noStrike">
              <a:solidFill>
                <a:srgbClr val="000000"/>
              </a:solidFill>
              <a:latin typeface="Calibri"/>
            </a:rPr>
            <a:t>REGIDOR </a:t>
          </a:r>
        </a:p>
        <a:p>
          <a:pPr algn="ctr" rtl="1">
            <a:defRPr sz="1000"/>
          </a:pPr>
          <a:endParaRPr lang="es-MX" sz="900" b="0" i="0" strike="noStrike">
            <a:solidFill>
              <a:srgbClr val="000000"/>
            </a:solidFill>
            <a:latin typeface="Calibri"/>
          </a:endParaRPr>
        </a:p>
        <a:p>
          <a:pPr algn="ctr" rtl="1">
            <a:defRPr sz="1000"/>
          </a:pPr>
          <a:endParaRPr lang="es-MX" sz="900" b="0" i="0" strike="noStrike">
            <a:solidFill>
              <a:srgbClr val="000000"/>
            </a:solidFill>
            <a:latin typeface="Calibri"/>
          </a:endParaRPr>
        </a:p>
        <a:p>
          <a:pPr algn="ctr" rtl="1">
            <a:defRPr sz="1000"/>
          </a:pPr>
          <a:r>
            <a:rPr lang="es-MX" sz="900" b="0" i="0" strike="noStrike">
              <a:solidFill>
                <a:srgbClr val="000000"/>
              </a:solidFill>
              <a:latin typeface="Calibri"/>
            </a:rPr>
            <a:t>_______________________________</a:t>
          </a:r>
        </a:p>
        <a:p>
          <a:pPr algn="ctr" rtl="1">
            <a:defRPr sz="1000"/>
          </a:pPr>
          <a:r>
            <a:rPr lang="es-MX" sz="800" b="0" i="0" strike="noStrike">
              <a:solidFill>
                <a:srgbClr val="000000"/>
              </a:solidFill>
              <a:latin typeface="Calibri"/>
            </a:rPr>
            <a:t>XXXX</a:t>
          </a:r>
          <a:endParaRPr lang="es-MX" sz="900" b="0" i="0" strike="noStrike">
            <a:solidFill>
              <a:srgbClr val="000000"/>
            </a:solidFill>
            <a:latin typeface="Calibri"/>
          </a:endParaRPr>
        </a:p>
        <a:p>
          <a:pPr algn="ctr" rtl="1">
            <a:defRPr sz="1000"/>
          </a:pPr>
          <a:endParaRPr lang="es-MX" sz="800" b="0" i="0" strike="noStrike">
            <a:solidFill>
              <a:srgbClr val="000000"/>
            </a:solidFill>
            <a:latin typeface="Arial"/>
            <a:cs typeface="Arial"/>
          </a:endParaRPr>
        </a:p>
        <a:p>
          <a:pPr algn="ctr" rtl="1">
            <a:defRPr sz="1000"/>
          </a:pPr>
          <a:endParaRPr lang="es-MX" sz="1200" b="0" i="0" strike="noStrike">
            <a:solidFill>
              <a:srgbClr val="000000"/>
            </a:solidFill>
            <a:latin typeface="Times New Roman"/>
            <a:cs typeface="Times New Roman"/>
          </a:endParaRPr>
        </a:p>
        <a:p>
          <a:pPr algn="ctr" rtl="1">
            <a:defRPr sz="1000"/>
          </a:pPr>
          <a:endParaRPr lang="es-MX" sz="1200" b="0" i="0" strike="noStrike">
            <a:solidFill>
              <a:srgbClr val="000000"/>
            </a:solidFill>
            <a:latin typeface="Times New Roman"/>
            <a:cs typeface="Times New Roman"/>
          </a:endParaRPr>
        </a:p>
      </xdr:txBody>
    </xdr:sp>
    <xdr:clientData/>
  </xdr:twoCellAnchor>
  <xdr:twoCellAnchor>
    <xdr:from>
      <xdr:col>3</xdr:col>
      <xdr:colOff>365760</xdr:colOff>
      <xdr:row>46</xdr:row>
      <xdr:rowOff>78105</xdr:rowOff>
    </xdr:from>
    <xdr:to>
      <xdr:col>5</xdr:col>
      <xdr:colOff>1135380</xdr:colOff>
      <xdr:row>52</xdr:row>
      <xdr:rowOff>1905</xdr:rowOff>
    </xdr:to>
    <xdr:sp macro="" textlink="">
      <xdr:nvSpPr>
        <xdr:cNvPr id="20" name="Text Box 15">
          <a:extLst>
            <a:ext uri="{FF2B5EF4-FFF2-40B4-BE49-F238E27FC236}">
              <a16:creationId xmlns:a16="http://schemas.microsoft.com/office/drawing/2014/main" id="{00000000-0008-0000-0900-000014000000}"/>
            </a:ext>
          </a:extLst>
        </xdr:cNvPr>
        <xdr:cNvSpPr txBox="1">
          <a:spLocks noChangeArrowheads="1"/>
        </xdr:cNvSpPr>
      </xdr:nvSpPr>
      <xdr:spPr bwMode="auto">
        <a:xfrm>
          <a:off x="6385560" y="9176385"/>
          <a:ext cx="3101340" cy="975360"/>
        </a:xfrm>
        <a:prstGeom prst="rect">
          <a:avLst/>
        </a:prstGeom>
        <a:solidFill>
          <a:srgbClr val="FFFFFF"/>
        </a:solidFill>
        <a:ln w="9525">
          <a:noFill/>
          <a:miter lim="800000"/>
          <a:headEnd/>
          <a:tailEnd/>
        </a:ln>
      </xdr:spPr>
      <xdr:txBody>
        <a:bodyPr vertOverflow="clip" wrap="square" lIns="91440" tIns="45720" rIns="91440" bIns="45720" anchor="t" upright="1"/>
        <a:lstStyle/>
        <a:p>
          <a:pPr algn="ctr" rtl="1">
            <a:lnSpc>
              <a:spcPts val="900"/>
            </a:lnSpc>
            <a:defRPr sz="1000"/>
          </a:pPr>
          <a:r>
            <a:rPr lang="es-MX" sz="900" b="0" i="0" strike="noStrike">
              <a:solidFill>
                <a:srgbClr val="000000"/>
              </a:solidFill>
              <a:latin typeface="Calibri"/>
            </a:rPr>
            <a:t>TESORERO MUNICIPAL</a:t>
          </a:r>
          <a:endParaRPr lang="es-MX" sz="800" b="0" i="0" strike="noStrike">
            <a:solidFill>
              <a:srgbClr val="000000"/>
            </a:solidFill>
            <a:latin typeface="Calibri"/>
          </a:endParaRPr>
        </a:p>
        <a:p>
          <a:pPr algn="ctr" rtl="1">
            <a:lnSpc>
              <a:spcPts val="800"/>
            </a:lnSpc>
            <a:defRPr sz="1000"/>
          </a:pPr>
          <a:endParaRPr lang="es-MX" sz="800" b="0" i="0" strike="noStrike">
            <a:solidFill>
              <a:srgbClr val="000000"/>
            </a:solidFill>
            <a:latin typeface="Calibri"/>
          </a:endParaRPr>
        </a:p>
        <a:p>
          <a:pPr algn="ctr" rtl="1">
            <a:lnSpc>
              <a:spcPts val="900"/>
            </a:lnSpc>
            <a:defRPr sz="1000"/>
          </a:pPr>
          <a:endParaRPr lang="es-MX" sz="900" b="0" i="0" strike="noStrike">
            <a:solidFill>
              <a:srgbClr val="000000"/>
            </a:solidFill>
            <a:latin typeface="Calibri"/>
          </a:endParaRPr>
        </a:p>
        <a:p>
          <a:pPr algn="ctr" rtl="1">
            <a:lnSpc>
              <a:spcPts val="900"/>
            </a:lnSpc>
            <a:defRPr sz="1000"/>
          </a:pPr>
          <a:endParaRPr lang="es-MX" sz="900" b="0" i="0" strike="noStrike">
            <a:solidFill>
              <a:srgbClr val="000000"/>
            </a:solidFill>
            <a:latin typeface="Calibri"/>
          </a:endParaRPr>
        </a:p>
        <a:p>
          <a:pPr algn="ctr" rtl="1">
            <a:lnSpc>
              <a:spcPts val="900"/>
            </a:lnSpc>
            <a:defRPr sz="1000"/>
          </a:pPr>
          <a:r>
            <a:rPr lang="es-MX" sz="900" b="0" i="0" strike="noStrike">
              <a:solidFill>
                <a:srgbClr val="000000"/>
              </a:solidFill>
              <a:latin typeface="Calibri"/>
            </a:rPr>
            <a:t>_______________________________</a:t>
          </a:r>
        </a:p>
        <a:p>
          <a:pPr algn="ctr" rtl="1">
            <a:lnSpc>
              <a:spcPts val="800"/>
            </a:lnSpc>
            <a:defRPr sz="1000"/>
          </a:pPr>
          <a:r>
            <a:rPr lang="es-MX" sz="800" b="0" i="0" strike="noStrike">
              <a:solidFill>
                <a:srgbClr val="000000"/>
              </a:solidFill>
              <a:latin typeface="Calibri"/>
            </a:rPr>
            <a:t>XXXX</a:t>
          </a:r>
          <a:endParaRPr lang="es-MX" sz="900" b="0" i="0" strike="noStrike">
            <a:solidFill>
              <a:srgbClr val="000000"/>
            </a:solidFill>
            <a:latin typeface="Calibri"/>
          </a:endParaRPr>
        </a:p>
        <a:p>
          <a:pPr algn="ctr" rtl="1">
            <a:lnSpc>
              <a:spcPts val="800"/>
            </a:lnSpc>
            <a:defRPr sz="1000"/>
          </a:pPr>
          <a:endParaRPr lang="es-MX" sz="800" b="0" i="0" strike="noStrike">
            <a:solidFill>
              <a:srgbClr val="000000"/>
            </a:solidFill>
            <a:latin typeface="Arial"/>
            <a:cs typeface="Arial"/>
          </a:endParaRPr>
        </a:p>
        <a:p>
          <a:pPr algn="ctr" rtl="1">
            <a:lnSpc>
              <a:spcPts val="1200"/>
            </a:lnSpc>
            <a:defRPr sz="1000"/>
          </a:pPr>
          <a:endParaRPr lang="es-MX" sz="1200" b="0" i="0" strike="noStrike">
            <a:solidFill>
              <a:srgbClr val="000000"/>
            </a:solidFill>
            <a:latin typeface="Times New Roman"/>
            <a:cs typeface="Times New Roman"/>
          </a:endParaRPr>
        </a:p>
        <a:p>
          <a:pPr algn="ctr" rtl="1">
            <a:lnSpc>
              <a:spcPts val="1100"/>
            </a:lnSpc>
            <a:defRPr sz="1000"/>
          </a:pPr>
          <a:endParaRPr lang="es-MX" sz="1200" b="0" i="0" strike="noStrike">
            <a:solidFill>
              <a:srgbClr val="000000"/>
            </a:solidFill>
            <a:latin typeface="Times New Roman"/>
            <a:cs typeface="Times New Roman"/>
          </a:endParaRPr>
        </a:p>
      </xdr:txBody>
    </xdr:sp>
    <xdr:clientData/>
  </xdr:twoCellAnchor>
  <xdr:twoCellAnchor>
    <xdr:from>
      <xdr:col>1</xdr:col>
      <xdr:colOff>1207770</xdr:colOff>
      <xdr:row>1</xdr:row>
      <xdr:rowOff>133350</xdr:rowOff>
    </xdr:from>
    <xdr:to>
      <xdr:col>4</xdr:col>
      <xdr:colOff>1123950</xdr:colOff>
      <xdr:row>4</xdr:row>
      <xdr:rowOff>87630</xdr:rowOff>
    </xdr:to>
    <xdr:sp macro="" textlink="">
      <xdr:nvSpPr>
        <xdr:cNvPr id="17" name="CuadroTexto 13">
          <a:extLst>
            <a:ext uri="{FF2B5EF4-FFF2-40B4-BE49-F238E27FC236}">
              <a16:creationId xmlns:a16="http://schemas.microsoft.com/office/drawing/2014/main" id="{00000000-0008-0000-0900-000011000000}"/>
            </a:ext>
          </a:extLst>
        </xdr:cNvPr>
        <xdr:cNvSpPr txBox="1"/>
      </xdr:nvSpPr>
      <xdr:spPr>
        <a:xfrm>
          <a:off x="1464945" y="314325"/>
          <a:ext cx="6640830" cy="49720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MX" sz="1200" b="1">
              <a:latin typeface="Arial" panose="020B0604020202020204" pitchFamily="34" charset="0"/>
              <a:cs typeface="Arial" panose="020B0604020202020204" pitchFamily="34" charset="0"/>
            </a:rPr>
            <a:t>MUNICIPIO DE ________________, DEL ESTADO DE VERACRUZ DE IGNACIO DE LA LLAVE</a:t>
          </a:r>
        </a:p>
      </xdr:txBody>
    </xdr:sp>
    <xdr:clientData/>
  </xdr:twoCellAnchor>
  <xdr:twoCellAnchor>
    <xdr:from>
      <xdr:col>1</xdr:col>
      <xdr:colOff>1114425</xdr:colOff>
      <xdr:row>4</xdr:row>
      <xdr:rowOff>140970</xdr:rowOff>
    </xdr:from>
    <xdr:to>
      <xdr:col>5</xdr:col>
      <xdr:colOff>57150</xdr:colOff>
      <xdr:row>6</xdr:row>
      <xdr:rowOff>72390</xdr:rowOff>
    </xdr:to>
    <xdr:sp macro="" textlink="">
      <xdr:nvSpPr>
        <xdr:cNvPr id="18" name="CuadroTexto 14">
          <a:extLst>
            <a:ext uri="{FF2B5EF4-FFF2-40B4-BE49-F238E27FC236}">
              <a16:creationId xmlns:a16="http://schemas.microsoft.com/office/drawing/2014/main" id="{00000000-0008-0000-0900-000012000000}"/>
            </a:ext>
          </a:extLst>
        </xdr:cNvPr>
        <xdr:cNvSpPr txBox="1"/>
      </xdr:nvSpPr>
      <xdr:spPr>
        <a:xfrm>
          <a:off x="1371600" y="864870"/>
          <a:ext cx="6800850" cy="2933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MX" sz="1400" b="1">
              <a:latin typeface="Arial" panose="020B0604020202020204" pitchFamily="34" charset="0"/>
              <a:cs typeface="Arial" panose="020B0604020202020204" pitchFamily="34" charset="0"/>
            </a:rPr>
            <a:t>PROYECTO DE LEY DE INGRESOS PARA EL EJERCICIO FISCAL 2026</a:t>
          </a:r>
        </a:p>
      </xdr:txBody>
    </xdr:sp>
    <xdr:clientData/>
  </xdr:twoCellAnchor>
  <xdr:twoCellAnchor editAs="oneCell">
    <xdr:from>
      <xdr:col>5</xdr:col>
      <xdr:colOff>12700</xdr:colOff>
      <xdr:row>1</xdr:row>
      <xdr:rowOff>139700</xdr:rowOff>
    </xdr:from>
    <xdr:to>
      <xdr:col>5</xdr:col>
      <xdr:colOff>1136650</xdr:colOff>
      <xdr:row>7</xdr:row>
      <xdr:rowOff>152076</xdr:rowOff>
    </xdr:to>
    <xdr:pic>
      <xdr:nvPicPr>
        <xdr:cNvPr id="10" name="Picture 2" descr="LOGO_LXVII_SLOGAN">
          <a:extLst>
            <a:ext uri="{FF2B5EF4-FFF2-40B4-BE49-F238E27FC236}">
              <a16:creationId xmlns:a16="http://schemas.microsoft.com/office/drawing/2014/main" id="{00000000-0008-0000-0900-00000A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09000" y="317500"/>
          <a:ext cx="1123950" cy="1079176"/>
        </a:xfrm>
        <a:prstGeom prst="rect">
          <a:avLst/>
        </a:prstGeom>
        <a:ln>
          <a:noFill/>
        </a:ln>
        <a:effectLst>
          <a:softEdge rad="112500"/>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133350</xdr:colOff>
      <xdr:row>0</xdr:row>
      <xdr:rowOff>104775</xdr:rowOff>
    </xdr:from>
    <xdr:to>
      <xdr:col>1</xdr:col>
      <xdr:colOff>1409700</xdr:colOff>
      <xdr:row>7</xdr:row>
      <xdr:rowOff>168764</xdr:rowOff>
    </xdr:to>
    <xdr:pic>
      <xdr:nvPicPr>
        <xdr:cNvPr id="2" name="Picture 1">
          <a:extLst>
            <a:ext uri="{FF2B5EF4-FFF2-40B4-BE49-F238E27FC236}">
              <a16:creationId xmlns:a16="http://schemas.microsoft.com/office/drawing/2014/main" id="{911DFE43-F646-462C-A92E-A6418006A58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00050" y="104775"/>
          <a:ext cx="1276350" cy="13308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1</xdr:col>
      <xdr:colOff>295275</xdr:colOff>
      <xdr:row>47</xdr:row>
      <xdr:rowOff>47625</xdr:rowOff>
    </xdr:from>
    <xdr:to>
      <xdr:col>1</xdr:col>
      <xdr:colOff>2476500</xdr:colOff>
      <xdr:row>52</xdr:row>
      <xdr:rowOff>133350</xdr:rowOff>
    </xdr:to>
    <xdr:sp macro="" textlink="">
      <xdr:nvSpPr>
        <xdr:cNvPr id="4" name="Text Box 13">
          <a:extLst>
            <a:ext uri="{FF2B5EF4-FFF2-40B4-BE49-F238E27FC236}">
              <a16:creationId xmlns:a16="http://schemas.microsoft.com/office/drawing/2014/main" id="{00000000-0008-0000-0A00-000004000000}"/>
            </a:ext>
          </a:extLst>
        </xdr:cNvPr>
        <xdr:cNvSpPr txBox="1">
          <a:spLocks noChangeArrowheads="1"/>
        </xdr:cNvSpPr>
      </xdr:nvSpPr>
      <xdr:spPr bwMode="auto">
        <a:xfrm>
          <a:off x="1057275" y="10639425"/>
          <a:ext cx="2181225" cy="933450"/>
        </a:xfrm>
        <a:prstGeom prst="rect">
          <a:avLst/>
        </a:prstGeom>
        <a:solidFill>
          <a:srgbClr val="FFFFFF"/>
        </a:solidFill>
        <a:ln w="9525">
          <a:noFill/>
          <a:miter lim="800000"/>
          <a:headEnd/>
          <a:tailEnd/>
        </a:ln>
      </xdr:spPr>
      <xdr:txBody>
        <a:bodyPr vertOverflow="clip" wrap="square" lIns="91440" tIns="45720" rIns="91440" bIns="45720" anchor="t" upright="1"/>
        <a:lstStyle/>
        <a:p>
          <a:pPr algn="ctr" rtl="1">
            <a:lnSpc>
              <a:spcPts val="800"/>
            </a:lnSpc>
            <a:defRPr sz="1000"/>
          </a:pPr>
          <a:r>
            <a:rPr lang="es-MX" sz="900" b="0" i="0" strike="noStrike">
              <a:solidFill>
                <a:srgbClr val="000000"/>
              </a:solidFill>
              <a:latin typeface="Calibri"/>
            </a:rPr>
            <a:t>PRESIDENTE MUNICIPAL</a:t>
          </a:r>
        </a:p>
        <a:p>
          <a:pPr algn="ctr" rtl="1">
            <a:lnSpc>
              <a:spcPts val="800"/>
            </a:lnSpc>
            <a:defRPr sz="1000"/>
          </a:pPr>
          <a:endParaRPr lang="es-MX" sz="900" b="0" i="0" strike="noStrike">
            <a:solidFill>
              <a:srgbClr val="000000"/>
            </a:solidFill>
            <a:latin typeface="Calibri"/>
          </a:endParaRPr>
        </a:p>
        <a:p>
          <a:pPr algn="ctr" rtl="1">
            <a:lnSpc>
              <a:spcPts val="800"/>
            </a:lnSpc>
            <a:defRPr sz="1000"/>
          </a:pPr>
          <a:endParaRPr lang="es-MX" sz="900" b="0" i="0" strike="noStrike">
            <a:solidFill>
              <a:srgbClr val="000000"/>
            </a:solidFill>
            <a:latin typeface="Calibri"/>
          </a:endParaRPr>
        </a:p>
        <a:p>
          <a:pPr algn="ctr" rtl="1">
            <a:lnSpc>
              <a:spcPts val="800"/>
            </a:lnSpc>
            <a:defRPr sz="1000"/>
          </a:pPr>
          <a:endParaRPr lang="es-MX" sz="900" b="0" i="0" strike="noStrike">
            <a:solidFill>
              <a:srgbClr val="000000"/>
            </a:solidFill>
            <a:latin typeface="Calibri"/>
          </a:endParaRPr>
        </a:p>
        <a:p>
          <a:pPr algn="ctr" rtl="1">
            <a:lnSpc>
              <a:spcPts val="800"/>
            </a:lnSpc>
            <a:defRPr sz="1000"/>
          </a:pPr>
          <a:r>
            <a:rPr lang="es-MX" sz="900" b="0" i="0" strike="noStrike">
              <a:solidFill>
                <a:srgbClr val="000000"/>
              </a:solidFill>
              <a:latin typeface="Calibri"/>
            </a:rPr>
            <a:t>_______________________________</a:t>
          </a:r>
        </a:p>
        <a:p>
          <a:pPr algn="ctr" rtl="1">
            <a:lnSpc>
              <a:spcPts val="700"/>
            </a:lnSpc>
            <a:defRPr sz="1000"/>
          </a:pPr>
          <a:r>
            <a:rPr lang="es-MX" sz="800" b="0" i="0" strike="noStrike">
              <a:solidFill>
                <a:srgbClr val="000000"/>
              </a:solidFill>
              <a:latin typeface="Calibri"/>
            </a:rPr>
            <a:t>XXXX</a:t>
          </a:r>
        </a:p>
        <a:p>
          <a:pPr algn="ctr" rtl="1">
            <a:lnSpc>
              <a:spcPts val="700"/>
            </a:lnSpc>
            <a:defRPr sz="1000"/>
          </a:pPr>
          <a:endParaRPr lang="es-MX" sz="700" b="0" i="0" strike="noStrike">
            <a:solidFill>
              <a:srgbClr val="000000"/>
            </a:solidFill>
            <a:latin typeface="Arial"/>
            <a:cs typeface="Arial"/>
          </a:endParaRPr>
        </a:p>
        <a:p>
          <a:pPr algn="ctr" rtl="1">
            <a:lnSpc>
              <a:spcPts val="1300"/>
            </a:lnSpc>
            <a:defRPr sz="1000"/>
          </a:pPr>
          <a:endParaRPr lang="es-MX" sz="1200" b="0" i="0" strike="noStrike">
            <a:solidFill>
              <a:srgbClr val="000000"/>
            </a:solidFill>
            <a:latin typeface="Times New Roman"/>
            <a:cs typeface="Times New Roman"/>
          </a:endParaRPr>
        </a:p>
        <a:p>
          <a:pPr algn="ctr" rtl="1">
            <a:lnSpc>
              <a:spcPts val="1200"/>
            </a:lnSpc>
            <a:defRPr sz="1000"/>
          </a:pPr>
          <a:endParaRPr lang="es-MX" sz="1200" b="0" i="0" strike="noStrike">
            <a:solidFill>
              <a:srgbClr val="000000"/>
            </a:solidFill>
            <a:latin typeface="Times New Roman"/>
            <a:cs typeface="Times New Roman"/>
          </a:endParaRPr>
        </a:p>
      </xdr:txBody>
    </xdr:sp>
    <xdr:clientData/>
  </xdr:twoCellAnchor>
  <xdr:twoCellAnchor>
    <xdr:from>
      <xdr:col>1</xdr:col>
      <xdr:colOff>247650</xdr:colOff>
      <xdr:row>55</xdr:row>
      <xdr:rowOff>161926</xdr:rowOff>
    </xdr:from>
    <xdr:to>
      <xdr:col>1</xdr:col>
      <xdr:colOff>2437915</xdr:colOff>
      <xdr:row>59</xdr:row>
      <xdr:rowOff>15876</xdr:rowOff>
    </xdr:to>
    <xdr:sp macro="" textlink="">
      <xdr:nvSpPr>
        <xdr:cNvPr id="5" name="Text Box 14">
          <a:extLst>
            <a:ext uri="{FF2B5EF4-FFF2-40B4-BE49-F238E27FC236}">
              <a16:creationId xmlns:a16="http://schemas.microsoft.com/office/drawing/2014/main" id="{00000000-0008-0000-0A00-000005000000}"/>
            </a:ext>
          </a:extLst>
        </xdr:cNvPr>
        <xdr:cNvSpPr txBox="1">
          <a:spLocks noChangeArrowheads="1"/>
        </xdr:cNvSpPr>
      </xdr:nvSpPr>
      <xdr:spPr bwMode="auto">
        <a:xfrm>
          <a:off x="1009650" y="12115801"/>
          <a:ext cx="2190265" cy="806450"/>
        </a:xfrm>
        <a:prstGeom prst="rect">
          <a:avLst/>
        </a:prstGeom>
        <a:solidFill>
          <a:srgbClr val="FFFFFF"/>
        </a:solidFill>
        <a:ln w="9525">
          <a:noFill/>
          <a:miter lim="800000"/>
          <a:headEnd/>
          <a:tailEnd/>
        </a:ln>
      </xdr:spPr>
      <xdr:txBody>
        <a:bodyPr vertOverflow="clip" wrap="square" lIns="91440" tIns="45720" rIns="91440" bIns="45720" anchor="t" upright="1"/>
        <a:lstStyle/>
        <a:p>
          <a:pPr algn="ctr" rtl="1">
            <a:defRPr sz="1000"/>
          </a:pPr>
          <a:r>
            <a:rPr lang="es-MX" sz="900" b="0" i="0" strike="noStrike">
              <a:solidFill>
                <a:srgbClr val="000000"/>
              </a:solidFill>
              <a:latin typeface="Calibri"/>
            </a:rPr>
            <a:t>SÍNDICO </a:t>
          </a:r>
          <a:endParaRPr lang="es-MX" sz="800" b="0" i="0" strike="noStrike">
            <a:solidFill>
              <a:srgbClr val="000000"/>
            </a:solidFill>
            <a:latin typeface="Calibri"/>
          </a:endParaRPr>
        </a:p>
        <a:p>
          <a:pPr algn="ctr" rtl="1">
            <a:defRPr sz="1000"/>
          </a:pPr>
          <a:endParaRPr lang="es-MX" sz="800" b="0" i="0" strike="noStrike">
            <a:solidFill>
              <a:srgbClr val="000000"/>
            </a:solidFill>
            <a:latin typeface="Calibri"/>
          </a:endParaRPr>
        </a:p>
        <a:p>
          <a:pPr algn="ctr" rtl="1">
            <a:defRPr sz="1000"/>
          </a:pPr>
          <a:endParaRPr lang="es-MX" sz="900" b="0" i="0" strike="noStrike">
            <a:solidFill>
              <a:srgbClr val="000000"/>
            </a:solidFill>
            <a:latin typeface="Calibri"/>
          </a:endParaRPr>
        </a:p>
        <a:p>
          <a:pPr algn="ctr" rtl="1">
            <a:defRPr sz="1000"/>
          </a:pPr>
          <a:r>
            <a:rPr lang="es-MX" sz="900" b="0" i="0" strike="noStrike">
              <a:solidFill>
                <a:srgbClr val="000000"/>
              </a:solidFill>
              <a:latin typeface="Calibri"/>
            </a:rPr>
            <a:t>_______________________________</a:t>
          </a:r>
          <a:endParaRPr lang="es-MX" sz="800" b="0" i="0" strike="noStrike">
            <a:solidFill>
              <a:srgbClr val="000000"/>
            </a:solidFill>
            <a:latin typeface="Calibri"/>
          </a:endParaRPr>
        </a:p>
        <a:p>
          <a:pPr algn="ctr" rtl="1">
            <a:defRPr sz="1000"/>
          </a:pPr>
          <a:r>
            <a:rPr lang="es-MX" sz="800" b="0" i="0" strike="noStrike">
              <a:solidFill>
                <a:srgbClr val="000000"/>
              </a:solidFill>
              <a:latin typeface="Calibri"/>
            </a:rPr>
            <a:t>XXXX</a:t>
          </a:r>
          <a:endParaRPr lang="es-MX" sz="800" b="0" i="0" strike="noStrike">
            <a:solidFill>
              <a:srgbClr val="000000"/>
            </a:solidFill>
            <a:latin typeface="Arial"/>
            <a:cs typeface="Arial"/>
          </a:endParaRPr>
        </a:p>
        <a:p>
          <a:pPr algn="ctr" rtl="1">
            <a:defRPr sz="1000"/>
          </a:pPr>
          <a:endParaRPr lang="es-MX" sz="1200" b="0" i="0" strike="noStrike">
            <a:solidFill>
              <a:srgbClr val="000000"/>
            </a:solidFill>
            <a:latin typeface="Times New Roman"/>
            <a:cs typeface="Times New Roman"/>
          </a:endParaRPr>
        </a:p>
        <a:p>
          <a:pPr algn="ctr" rtl="1">
            <a:defRPr sz="1000"/>
          </a:pPr>
          <a:endParaRPr lang="es-MX" sz="1200" b="0" i="0" strike="noStrike">
            <a:solidFill>
              <a:srgbClr val="000000"/>
            </a:solidFill>
            <a:latin typeface="Times New Roman"/>
            <a:cs typeface="Times New Roman"/>
          </a:endParaRPr>
        </a:p>
      </xdr:txBody>
    </xdr:sp>
    <xdr:clientData/>
  </xdr:twoCellAnchor>
  <xdr:twoCellAnchor>
    <xdr:from>
      <xdr:col>2</xdr:col>
      <xdr:colOff>104775</xdr:colOff>
      <xdr:row>55</xdr:row>
      <xdr:rowOff>142875</xdr:rowOff>
    </xdr:from>
    <xdr:to>
      <xdr:col>3</xdr:col>
      <xdr:colOff>1019151</xdr:colOff>
      <xdr:row>58</xdr:row>
      <xdr:rowOff>223838</xdr:rowOff>
    </xdr:to>
    <xdr:sp macro="" textlink="">
      <xdr:nvSpPr>
        <xdr:cNvPr id="6" name="Text Box 15">
          <a:extLst>
            <a:ext uri="{FF2B5EF4-FFF2-40B4-BE49-F238E27FC236}">
              <a16:creationId xmlns:a16="http://schemas.microsoft.com/office/drawing/2014/main" id="{00000000-0008-0000-0A00-000006000000}"/>
            </a:ext>
          </a:extLst>
        </xdr:cNvPr>
        <xdr:cNvSpPr txBox="1">
          <a:spLocks noChangeArrowheads="1"/>
        </xdr:cNvSpPr>
      </xdr:nvSpPr>
      <xdr:spPr bwMode="auto">
        <a:xfrm>
          <a:off x="5334000" y="12096750"/>
          <a:ext cx="2028801" cy="795338"/>
        </a:xfrm>
        <a:prstGeom prst="rect">
          <a:avLst/>
        </a:prstGeom>
        <a:solidFill>
          <a:srgbClr val="FFFFFF"/>
        </a:solidFill>
        <a:ln w="9525">
          <a:noFill/>
          <a:miter lim="800000"/>
          <a:headEnd/>
          <a:tailEnd/>
        </a:ln>
      </xdr:spPr>
      <xdr:txBody>
        <a:bodyPr vertOverflow="clip" wrap="square" lIns="91440" tIns="45720" rIns="91440" bIns="45720" anchor="t" upright="1"/>
        <a:lstStyle/>
        <a:p>
          <a:pPr algn="ctr" rtl="1">
            <a:defRPr sz="1000"/>
          </a:pPr>
          <a:r>
            <a:rPr lang="es-MX" sz="900" b="0" i="0" strike="noStrike">
              <a:solidFill>
                <a:srgbClr val="000000"/>
              </a:solidFill>
              <a:latin typeface="Calibri"/>
            </a:rPr>
            <a:t>REGIDOR </a:t>
          </a:r>
        </a:p>
        <a:p>
          <a:pPr algn="ctr" rtl="1">
            <a:defRPr sz="1000"/>
          </a:pPr>
          <a:endParaRPr lang="es-MX" sz="900" b="0" i="0" strike="noStrike">
            <a:solidFill>
              <a:srgbClr val="000000"/>
            </a:solidFill>
            <a:latin typeface="Calibri"/>
          </a:endParaRPr>
        </a:p>
        <a:p>
          <a:pPr algn="ctr" rtl="1">
            <a:defRPr sz="1000"/>
          </a:pPr>
          <a:endParaRPr lang="es-MX" sz="900" b="0" i="0" strike="noStrike">
            <a:solidFill>
              <a:srgbClr val="000000"/>
            </a:solidFill>
            <a:latin typeface="Calibri"/>
          </a:endParaRPr>
        </a:p>
        <a:p>
          <a:pPr algn="ctr" rtl="1">
            <a:defRPr sz="1000"/>
          </a:pPr>
          <a:r>
            <a:rPr lang="es-MX" sz="900" b="0" i="0" strike="noStrike">
              <a:solidFill>
                <a:srgbClr val="000000"/>
              </a:solidFill>
              <a:latin typeface="Calibri"/>
            </a:rPr>
            <a:t>_______________________________</a:t>
          </a:r>
        </a:p>
        <a:p>
          <a:pPr algn="ctr" rtl="1">
            <a:defRPr sz="1000"/>
          </a:pPr>
          <a:r>
            <a:rPr lang="es-MX" sz="800" b="0" i="0" strike="noStrike">
              <a:solidFill>
                <a:srgbClr val="000000"/>
              </a:solidFill>
              <a:latin typeface="Calibri"/>
            </a:rPr>
            <a:t>XXXX</a:t>
          </a:r>
          <a:endParaRPr lang="es-MX" sz="900" b="0" i="0" strike="noStrike">
            <a:solidFill>
              <a:srgbClr val="000000"/>
            </a:solidFill>
            <a:latin typeface="Calibri"/>
          </a:endParaRPr>
        </a:p>
        <a:p>
          <a:pPr algn="ctr" rtl="1">
            <a:defRPr sz="1000"/>
          </a:pPr>
          <a:endParaRPr lang="es-MX" sz="800" b="0" i="0" strike="noStrike">
            <a:solidFill>
              <a:srgbClr val="000000"/>
            </a:solidFill>
            <a:latin typeface="Arial"/>
            <a:cs typeface="Arial"/>
          </a:endParaRPr>
        </a:p>
        <a:p>
          <a:pPr algn="ctr" rtl="1">
            <a:defRPr sz="1000"/>
          </a:pPr>
          <a:endParaRPr lang="es-MX" sz="1200" b="0" i="0" strike="noStrike">
            <a:solidFill>
              <a:srgbClr val="000000"/>
            </a:solidFill>
            <a:latin typeface="Times New Roman"/>
            <a:cs typeface="Times New Roman"/>
          </a:endParaRPr>
        </a:p>
        <a:p>
          <a:pPr algn="ctr" rtl="1">
            <a:defRPr sz="1000"/>
          </a:pPr>
          <a:endParaRPr lang="es-MX" sz="1200" b="0" i="0" strike="noStrike">
            <a:solidFill>
              <a:srgbClr val="000000"/>
            </a:solidFill>
            <a:latin typeface="Times New Roman"/>
            <a:cs typeface="Times New Roman"/>
          </a:endParaRPr>
        </a:p>
      </xdr:txBody>
    </xdr:sp>
    <xdr:clientData/>
  </xdr:twoCellAnchor>
  <xdr:twoCellAnchor>
    <xdr:from>
      <xdr:col>2</xdr:col>
      <xdr:colOff>161925</xdr:colOff>
      <xdr:row>47</xdr:row>
      <xdr:rowOff>38100</xdr:rowOff>
    </xdr:from>
    <xdr:to>
      <xdr:col>3</xdr:col>
      <xdr:colOff>1009650</xdr:colOff>
      <xdr:row>52</xdr:row>
      <xdr:rowOff>123825</xdr:rowOff>
    </xdr:to>
    <xdr:sp macro="" textlink="">
      <xdr:nvSpPr>
        <xdr:cNvPr id="7" name="Text Box 15">
          <a:extLst>
            <a:ext uri="{FF2B5EF4-FFF2-40B4-BE49-F238E27FC236}">
              <a16:creationId xmlns:a16="http://schemas.microsoft.com/office/drawing/2014/main" id="{00000000-0008-0000-0A00-000007000000}"/>
            </a:ext>
          </a:extLst>
        </xdr:cNvPr>
        <xdr:cNvSpPr txBox="1">
          <a:spLocks noChangeArrowheads="1"/>
        </xdr:cNvSpPr>
      </xdr:nvSpPr>
      <xdr:spPr bwMode="auto">
        <a:xfrm>
          <a:off x="5391150" y="10629900"/>
          <a:ext cx="1962150" cy="933450"/>
        </a:xfrm>
        <a:prstGeom prst="rect">
          <a:avLst/>
        </a:prstGeom>
        <a:solidFill>
          <a:srgbClr val="FFFFFF"/>
        </a:solidFill>
        <a:ln w="9525">
          <a:noFill/>
          <a:miter lim="800000"/>
          <a:headEnd/>
          <a:tailEnd/>
        </a:ln>
      </xdr:spPr>
      <xdr:txBody>
        <a:bodyPr vertOverflow="clip" wrap="square" lIns="91440" tIns="45720" rIns="91440" bIns="45720" anchor="t" upright="1"/>
        <a:lstStyle/>
        <a:p>
          <a:pPr algn="ctr" rtl="1">
            <a:lnSpc>
              <a:spcPts val="900"/>
            </a:lnSpc>
            <a:defRPr sz="1000"/>
          </a:pPr>
          <a:r>
            <a:rPr lang="es-MX" sz="900" b="0" i="0" strike="noStrike">
              <a:solidFill>
                <a:srgbClr val="000000"/>
              </a:solidFill>
              <a:latin typeface="Calibri"/>
            </a:rPr>
            <a:t>TESORERO MUNICIPAL</a:t>
          </a:r>
          <a:endParaRPr lang="es-MX" sz="800" b="0" i="0" strike="noStrike">
            <a:solidFill>
              <a:srgbClr val="000000"/>
            </a:solidFill>
            <a:latin typeface="Calibri"/>
          </a:endParaRPr>
        </a:p>
        <a:p>
          <a:pPr algn="ctr" rtl="1">
            <a:lnSpc>
              <a:spcPts val="800"/>
            </a:lnSpc>
            <a:defRPr sz="1000"/>
          </a:pPr>
          <a:endParaRPr lang="es-MX" sz="800" b="0" i="0" strike="noStrike">
            <a:solidFill>
              <a:srgbClr val="000000"/>
            </a:solidFill>
            <a:latin typeface="Calibri"/>
          </a:endParaRPr>
        </a:p>
        <a:p>
          <a:pPr algn="ctr" rtl="1">
            <a:lnSpc>
              <a:spcPts val="900"/>
            </a:lnSpc>
            <a:defRPr sz="1000"/>
          </a:pPr>
          <a:endParaRPr lang="es-MX" sz="900" b="0" i="0" strike="noStrike">
            <a:solidFill>
              <a:srgbClr val="000000"/>
            </a:solidFill>
            <a:latin typeface="Calibri"/>
          </a:endParaRPr>
        </a:p>
        <a:p>
          <a:pPr algn="ctr" rtl="1">
            <a:lnSpc>
              <a:spcPts val="900"/>
            </a:lnSpc>
            <a:defRPr sz="1000"/>
          </a:pPr>
          <a:endParaRPr lang="es-MX" sz="900" b="0" i="0" strike="noStrike">
            <a:solidFill>
              <a:srgbClr val="000000"/>
            </a:solidFill>
            <a:latin typeface="Calibri"/>
          </a:endParaRPr>
        </a:p>
        <a:p>
          <a:pPr algn="ctr" rtl="1">
            <a:lnSpc>
              <a:spcPts val="900"/>
            </a:lnSpc>
            <a:defRPr sz="1000"/>
          </a:pPr>
          <a:r>
            <a:rPr lang="es-MX" sz="900" b="0" i="0" strike="noStrike">
              <a:solidFill>
                <a:srgbClr val="000000"/>
              </a:solidFill>
              <a:latin typeface="Calibri"/>
            </a:rPr>
            <a:t>_______________________________</a:t>
          </a:r>
        </a:p>
        <a:p>
          <a:pPr algn="ctr" rtl="1">
            <a:lnSpc>
              <a:spcPts val="800"/>
            </a:lnSpc>
            <a:defRPr sz="1000"/>
          </a:pPr>
          <a:r>
            <a:rPr lang="es-MX" sz="800" b="0" i="0" strike="noStrike">
              <a:solidFill>
                <a:srgbClr val="000000"/>
              </a:solidFill>
              <a:latin typeface="Calibri"/>
            </a:rPr>
            <a:t>XXXX</a:t>
          </a:r>
          <a:endParaRPr lang="es-MX" sz="900" b="0" i="0" strike="noStrike">
            <a:solidFill>
              <a:srgbClr val="000000"/>
            </a:solidFill>
            <a:latin typeface="Calibri"/>
          </a:endParaRPr>
        </a:p>
        <a:p>
          <a:pPr algn="ctr" rtl="1">
            <a:lnSpc>
              <a:spcPts val="800"/>
            </a:lnSpc>
            <a:defRPr sz="1000"/>
          </a:pPr>
          <a:endParaRPr lang="es-MX" sz="800" b="0" i="0" strike="noStrike">
            <a:solidFill>
              <a:srgbClr val="000000"/>
            </a:solidFill>
            <a:latin typeface="Arial"/>
            <a:cs typeface="Arial"/>
          </a:endParaRPr>
        </a:p>
        <a:p>
          <a:pPr algn="ctr" rtl="1">
            <a:lnSpc>
              <a:spcPts val="1200"/>
            </a:lnSpc>
            <a:defRPr sz="1000"/>
          </a:pPr>
          <a:endParaRPr lang="es-MX" sz="1200" b="0" i="0" strike="noStrike">
            <a:solidFill>
              <a:srgbClr val="000000"/>
            </a:solidFill>
            <a:latin typeface="Times New Roman"/>
            <a:cs typeface="Times New Roman"/>
          </a:endParaRPr>
        </a:p>
        <a:p>
          <a:pPr algn="ctr" rtl="1">
            <a:lnSpc>
              <a:spcPts val="1100"/>
            </a:lnSpc>
            <a:defRPr sz="1000"/>
          </a:pPr>
          <a:endParaRPr lang="es-MX" sz="1200" b="0" i="0" strike="noStrike">
            <a:solidFill>
              <a:srgbClr val="000000"/>
            </a:solidFill>
            <a:latin typeface="Times New Roman"/>
            <a:cs typeface="Times New Roman"/>
          </a:endParaRPr>
        </a:p>
      </xdr:txBody>
    </xdr:sp>
    <xdr:clientData/>
  </xdr:twoCellAnchor>
  <xdr:twoCellAnchor>
    <xdr:from>
      <xdr:col>1</xdr:col>
      <xdr:colOff>1219200</xdr:colOff>
      <xdr:row>0</xdr:row>
      <xdr:rowOff>106680</xdr:rowOff>
    </xdr:from>
    <xdr:to>
      <xdr:col>2</xdr:col>
      <xdr:colOff>1127760</xdr:colOff>
      <xdr:row>3</xdr:row>
      <xdr:rowOff>106680</xdr:rowOff>
    </xdr:to>
    <xdr:sp macro="" textlink="">
      <xdr:nvSpPr>
        <xdr:cNvPr id="20" name="CuadroTexto 7">
          <a:extLst>
            <a:ext uri="{FF2B5EF4-FFF2-40B4-BE49-F238E27FC236}">
              <a16:creationId xmlns:a16="http://schemas.microsoft.com/office/drawing/2014/main" id="{00000000-0008-0000-0A00-000014000000}"/>
            </a:ext>
          </a:extLst>
        </xdr:cNvPr>
        <xdr:cNvSpPr txBox="1"/>
      </xdr:nvSpPr>
      <xdr:spPr>
        <a:xfrm>
          <a:off x="1485900" y="106680"/>
          <a:ext cx="4663440" cy="5257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lnSpc>
              <a:spcPct val="150000"/>
            </a:lnSpc>
          </a:pPr>
          <a:r>
            <a:rPr lang="es-MX" sz="1100" b="1">
              <a:latin typeface="Arial" panose="020B0604020202020204" pitchFamily="34" charset="0"/>
              <a:cs typeface="Arial" panose="020B0604020202020204" pitchFamily="34" charset="0"/>
            </a:rPr>
            <a:t>MUNICIPIO DE SALTABARRANCA, DEL ESTADO DE VERACRUZ DE IGNACIO DE LA LLAVE</a:t>
          </a:r>
        </a:p>
      </xdr:txBody>
    </xdr:sp>
    <xdr:clientData/>
  </xdr:twoCellAnchor>
  <xdr:twoCellAnchor>
    <xdr:from>
      <xdr:col>1</xdr:col>
      <xdr:colOff>962024</xdr:colOff>
      <xdr:row>4</xdr:row>
      <xdr:rowOff>125730</xdr:rowOff>
    </xdr:from>
    <xdr:to>
      <xdr:col>3</xdr:col>
      <xdr:colOff>304799</xdr:colOff>
      <xdr:row>7</xdr:row>
      <xdr:rowOff>81915</xdr:rowOff>
    </xdr:to>
    <xdr:sp macro="" textlink="">
      <xdr:nvSpPr>
        <xdr:cNvPr id="15" name="CuadroTexto 8">
          <a:extLst>
            <a:ext uri="{FF2B5EF4-FFF2-40B4-BE49-F238E27FC236}">
              <a16:creationId xmlns:a16="http://schemas.microsoft.com/office/drawing/2014/main" id="{00000000-0008-0000-0A00-00000F000000}"/>
            </a:ext>
          </a:extLst>
        </xdr:cNvPr>
        <xdr:cNvSpPr txBox="1"/>
      </xdr:nvSpPr>
      <xdr:spPr>
        <a:xfrm>
          <a:off x="1219199" y="849630"/>
          <a:ext cx="5381625" cy="4514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MX" sz="1200" b="1">
              <a:latin typeface="Arial" panose="020B0604020202020204" pitchFamily="34" charset="0"/>
              <a:cs typeface="Arial" panose="020B0604020202020204" pitchFamily="34" charset="0"/>
            </a:rPr>
            <a:t>PROYECTO DE LEY DE INGRESOS PARA EL EJERCICIO FISCAL 2026</a:t>
          </a:r>
        </a:p>
      </xdr:txBody>
    </xdr:sp>
    <xdr:clientData/>
  </xdr:twoCellAnchor>
  <xdr:twoCellAnchor editAs="oneCell">
    <xdr:from>
      <xdr:col>3</xdr:col>
      <xdr:colOff>292100</xdr:colOff>
      <xdr:row>0</xdr:row>
      <xdr:rowOff>152400</xdr:rowOff>
    </xdr:from>
    <xdr:to>
      <xdr:col>3</xdr:col>
      <xdr:colOff>1416050</xdr:colOff>
      <xdr:row>7</xdr:row>
      <xdr:rowOff>31426</xdr:rowOff>
    </xdr:to>
    <xdr:pic>
      <xdr:nvPicPr>
        <xdr:cNvPr id="10" name="Picture 2" descr="LOGO_LXVII_SLOGAN">
          <a:extLst>
            <a:ext uri="{FF2B5EF4-FFF2-40B4-BE49-F238E27FC236}">
              <a16:creationId xmlns:a16="http://schemas.microsoft.com/office/drawing/2014/main" id="{00000000-0008-0000-0A00-00000A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921500" y="152400"/>
          <a:ext cx="1123950" cy="1079176"/>
        </a:xfrm>
        <a:prstGeom prst="rect">
          <a:avLst/>
        </a:prstGeom>
        <a:ln>
          <a:noFill/>
        </a:ln>
        <a:effectLst>
          <a:softEdge rad="112500"/>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9525</xdr:colOff>
      <xdr:row>0</xdr:row>
      <xdr:rowOff>57150</xdr:rowOff>
    </xdr:from>
    <xdr:to>
      <xdr:col>1</xdr:col>
      <xdr:colOff>1285875</xdr:colOff>
      <xdr:row>7</xdr:row>
      <xdr:rowOff>168764</xdr:rowOff>
    </xdr:to>
    <xdr:pic>
      <xdr:nvPicPr>
        <xdr:cNvPr id="2" name="Picture 1">
          <a:extLst>
            <a:ext uri="{FF2B5EF4-FFF2-40B4-BE49-F238E27FC236}">
              <a16:creationId xmlns:a16="http://schemas.microsoft.com/office/drawing/2014/main" id="{C63B747F-113B-4A09-B03E-212AAEA3E3D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76225" y="57150"/>
          <a:ext cx="1276350" cy="13308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28"/>
  <sheetViews>
    <sheetView zoomScale="120" zoomScaleNormal="120" zoomScaleSheetLayoutView="100" workbookViewId="0">
      <selection activeCell="C21" sqref="C21"/>
    </sheetView>
  </sheetViews>
  <sheetFormatPr baseColWidth="10" defaultColWidth="0" defaultRowHeight="14.5" zeroHeight="1" x14ac:dyDescent="0.35"/>
  <cols>
    <col min="1" max="1" width="2" customWidth="1"/>
    <col min="2" max="2" width="4.81640625" style="48" customWidth="1"/>
    <col min="3" max="3" width="89.453125" style="45" customWidth="1"/>
    <col min="4" max="4" width="2" customWidth="1"/>
    <col min="5" max="16384" width="11.54296875" hidden="1"/>
  </cols>
  <sheetData>
    <row r="1" spans="2:3" s="55" customFormat="1" x14ac:dyDescent="0.35">
      <c r="B1" s="122"/>
      <c r="C1" s="123"/>
    </row>
    <row r="2" spans="2:3" s="55" customFormat="1" ht="15.5" x14ac:dyDescent="0.35">
      <c r="B2" s="122"/>
      <c r="C2" s="125" t="s">
        <v>1167</v>
      </c>
    </row>
    <row r="3" spans="2:3" s="55" customFormat="1" ht="15.5" x14ac:dyDescent="0.35">
      <c r="B3" s="122"/>
      <c r="C3" s="125" t="s">
        <v>1168</v>
      </c>
    </row>
    <row r="4" spans="2:3" s="55" customFormat="1" x14ac:dyDescent="0.35">
      <c r="B4" s="122"/>
      <c r="C4" s="312" t="s">
        <v>1169</v>
      </c>
    </row>
    <row r="5" spans="2:3" s="55" customFormat="1" ht="26.5" x14ac:dyDescent="0.35">
      <c r="B5" s="122"/>
      <c r="C5" s="313" t="s">
        <v>1587</v>
      </c>
    </row>
    <row r="6" spans="2:3" s="55" customFormat="1" x14ac:dyDescent="0.35">
      <c r="B6" s="122"/>
      <c r="C6" s="124"/>
    </row>
    <row r="7" spans="2:3" s="55" customFormat="1" ht="15" thickBot="1" x14ac:dyDescent="0.4">
      <c r="B7" s="122"/>
      <c r="C7" s="124" t="s">
        <v>1822</v>
      </c>
    </row>
    <row r="8" spans="2:3" s="55" customFormat="1" ht="15" thickBot="1" x14ac:dyDescent="0.4">
      <c r="B8" s="308" t="s">
        <v>1106</v>
      </c>
      <c r="C8" s="308" t="s">
        <v>1172</v>
      </c>
    </row>
    <row r="9" spans="2:3" s="55" customFormat="1" ht="39" x14ac:dyDescent="0.35">
      <c r="B9" s="309">
        <v>1</v>
      </c>
      <c r="C9" s="126" t="s">
        <v>1592</v>
      </c>
    </row>
    <row r="10" spans="2:3" s="55" customFormat="1" ht="52" x14ac:dyDescent="0.35">
      <c r="B10" s="310">
        <v>2</v>
      </c>
      <c r="C10" s="126" t="s">
        <v>1591</v>
      </c>
    </row>
    <row r="11" spans="2:3" s="55" customFormat="1" x14ac:dyDescent="0.35">
      <c r="B11" s="309">
        <v>3</v>
      </c>
      <c r="C11" s="126" t="s">
        <v>1590</v>
      </c>
    </row>
    <row r="12" spans="2:3" s="55" customFormat="1" x14ac:dyDescent="0.35">
      <c r="B12" s="310">
        <v>4</v>
      </c>
      <c r="C12" s="126" t="s">
        <v>1831</v>
      </c>
    </row>
    <row r="13" spans="2:3" s="55" customFormat="1" x14ac:dyDescent="0.35">
      <c r="B13" s="309">
        <v>5</v>
      </c>
      <c r="C13" s="126" t="s">
        <v>1830</v>
      </c>
    </row>
    <row r="14" spans="2:3" s="55" customFormat="1" x14ac:dyDescent="0.35">
      <c r="B14" s="310">
        <v>6</v>
      </c>
      <c r="C14" s="126" t="s">
        <v>1589</v>
      </c>
    </row>
    <row r="15" spans="2:3" s="55" customFormat="1" ht="39" x14ac:dyDescent="0.35">
      <c r="B15" s="309">
        <v>7</v>
      </c>
      <c r="C15" s="126" t="s">
        <v>1827</v>
      </c>
    </row>
    <row r="16" spans="2:3" s="55" customFormat="1" ht="26" x14ac:dyDescent="0.35">
      <c r="B16" s="310">
        <v>8</v>
      </c>
      <c r="C16" s="126" t="s">
        <v>1588</v>
      </c>
    </row>
    <row r="17" spans="1:4" s="55" customFormat="1" ht="26" x14ac:dyDescent="0.35">
      <c r="B17" s="310">
        <v>9</v>
      </c>
      <c r="C17" s="126" t="s">
        <v>1832</v>
      </c>
    </row>
    <row r="18" spans="1:4" s="55" customFormat="1" ht="39" x14ac:dyDescent="0.35">
      <c r="B18" s="309">
        <v>10</v>
      </c>
      <c r="C18" s="126" t="s">
        <v>1593</v>
      </c>
    </row>
    <row r="19" spans="1:4" s="55" customFormat="1" ht="299" x14ac:dyDescent="0.35">
      <c r="B19" s="310">
        <v>11</v>
      </c>
      <c r="C19" s="127" t="s">
        <v>1828</v>
      </c>
    </row>
    <row r="20" spans="1:4" s="55" customFormat="1" ht="39" x14ac:dyDescent="0.35">
      <c r="B20" s="310">
        <v>12</v>
      </c>
      <c r="C20" s="126" t="s">
        <v>1829</v>
      </c>
    </row>
    <row r="21" spans="1:4" s="55" customFormat="1" ht="78" x14ac:dyDescent="0.35">
      <c r="B21" s="310">
        <v>13</v>
      </c>
      <c r="C21" s="126" t="s">
        <v>1834</v>
      </c>
    </row>
    <row r="22" spans="1:4" s="55" customFormat="1" ht="26" x14ac:dyDescent="0.35">
      <c r="B22" s="310">
        <v>14</v>
      </c>
      <c r="C22" s="126" t="s">
        <v>1833</v>
      </c>
    </row>
    <row r="23" spans="1:4" x14ac:dyDescent="0.35">
      <c r="A23" s="55"/>
      <c r="B23" s="122"/>
      <c r="C23" s="123"/>
      <c r="D23" s="55"/>
    </row>
    <row r="24" spans="1:4" x14ac:dyDescent="0.35">
      <c r="A24" s="55"/>
      <c r="B24" s="122"/>
      <c r="C24" s="123"/>
      <c r="D24" s="55"/>
    </row>
    <row r="25" spans="1:4" x14ac:dyDescent="0.35">
      <c r="A25" s="55"/>
      <c r="B25" s="122"/>
      <c r="C25" s="123"/>
      <c r="D25" s="55"/>
    </row>
    <row r="26" spans="1:4" x14ac:dyDescent="0.35">
      <c r="A26" s="55"/>
      <c r="B26" s="122"/>
      <c r="C26" s="123"/>
      <c r="D26" s="55"/>
    </row>
    <row r="27" spans="1:4" x14ac:dyDescent="0.35">
      <c r="A27" s="55"/>
      <c r="B27" s="122"/>
      <c r="C27" s="123"/>
      <c r="D27" s="55"/>
    </row>
    <row r="28" spans="1:4" x14ac:dyDescent="0.35"/>
  </sheetData>
  <printOptions horizontalCentered="1" verticalCentered="1"/>
  <pageMargins left="0.39370078740157483" right="0.23622047244094491" top="0.47244094488188981" bottom="0.47244094488188981" header="0.31496062992125984" footer="0.31496062992125984"/>
  <pageSetup scale="75" fitToWidth="0" orientation="portrait" r:id="rId1"/>
  <headerFooter>
    <oddFooter>&amp;CPágina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26"/>
  <sheetViews>
    <sheetView topLeftCell="A6" zoomScaleNormal="100" workbookViewId="0">
      <selection activeCell="C1" sqref="C1"/>
    </sheetView>
  </sheetViews>
  <sheetFormatPr baseColWidth="10" defaultRowHeight="14.5" x14ac:dyDescent="0.35"/>
  <cols>
    <col min="1" max="1" width="4.26953125" style="18" customWidth="1"/>
    <col min="2" max="2" width="13.7265625" style="25" customWidth="1"/>
    <col min="3" max="3" width="63.81640625" style="18" customWidth="1"/>
    <col min="4" max="4" width="20.1796875" style="18" customWidth="1"/>
    <col min="5" max="5" width="33.7265625" style="18" customWidth="1"/>
    <col min="6" max="7" width="18.54296875" customWidth="1"/>
    <col min="8" max="8" width="4.26953125" customWidth="1"/>
  </cols>
  <sheetData>
    <row r="1" spans="1:8" x14ac:dyDescent="0.35">
      <c r="A1" s="208"/>
      <c r="B1" s="287"/>
      <c r="C1" s="208"/>
      <c r="D1" s="208"/>
      <c r="E1" s="208"/>
      <c r="F1" s="208"/>
      <c r="G1" s="208"/>
      <c r="H1" s="55"/>
    </row>
    <row r="2" spans="1:8" ht="18" x14ac:dyDescent="0.4">
      <c r="A2" s="208"/>
      <c r="B2" s="287"/>
      <c r="C2" s="332" t="s">
        <v>1167</v>
      </c>
      <c r="D2" s="332"/>
      <c r="E2" s="332"/>
      <c r="F2" s="332"/>
      <c r="G2" s="332"/>
      <c r="H2" s="55"/>
    </row>
    <row r="3" spans="1:8" ht="16.5" x14ac:dyDescent="0.35">
      <c r="A3" s="208"/>
      <c r="B3" s="287"/>
      <c r="C3" s="333" t="s">
        <v>1168</v>
      </c>
      <c r="D3" s="333"/>
      <c r="E3" s="333"/>
      <c r="F3" s="333"/>
      <c r="G3" s="333"/>
      <c r="H3" s="55"/>
    </row>
    <row r="4" spans="1:8" ht="15.5" x14ac:dyDescent="0.35">
      <c r="A4" s="208"/>
      <c r="B4" s="287"/>
      <c r="C4" s="334" t="s">
        <v>1169</v>
      </c>
      <c r="D4" s="334"/>
      <c r="E4" s="334"/>
      <c r="F4" s="334"/>
      <c r="G4" s="334"/>
      <c r="H4" s="55"/>
    </row>
    <row r="5" spans="1:8" x14ac:dyDescent="0.35">
      <c r="A5" s="208"/>
      <c r="B5" s="287"/>
      <c r="C5" s="335" t="s">
        <v>1819</v>
      </c>
      <c r="D5" s="335"/>
      <c r="E5" s="335"/>
      <c r="F5" s="335"/>
      <c r="G5" s="335"/>
      <c r="H5" s="55"/>
    </row>
    <row r="6" spans="1:8" x14ac:dyDescent="0.35">
      <c r="A6" s="208"/>
      <c r="B6" s="287"/>
      <c r="C6" s="208"/>
      <c r="D6" s="208"/>
      <c r="E6" s="208"/>
      <c r="F6" s="55"/>
      <c r="G6" s="55"/>
      <c r="H6" s="55"/>
    </row>
    <row r="7" spans="1:8" ht="18" x14ac:dyDescent="0.4">
      <c r="A7" s="208"/>
      <c r="B7" s="287"/>
      <c r="C7" s="332" t="s">
        <v>1821</v>
      </c>
      <c r="D7" s="332"/>
      <c r="E7" s="332"/>
      <c r="F7" s="332"/>
      <c r="G7" s="332"/>
      <c r="H7" s="55"/>
    </row>
    <row r="8" spans="1:8" ht="26.25" customHeight="1" x14ac:dyDescent="0.35">
      <c r="A8" s="208"/>
      <c r="B8" s="288" t="s">
        <v>1106</v>
      </c>
      <c r="C8" s="288" t="s">
        <v>1805</v>
      </c>
      <c r="D8" s="288" t="s">
        <v>0</v>
      </c>
      <c r="E8" s="288" t="s">
        <v>1806</v>
      </c>
      <c r="F8" s="288" t="s">
        <v>1</v>
      </c>
      <c r="G8" s="288" t="s">
        <v>1808</v>
      </c>
      <c r="H8" s="55"/>
    </row>
    <row r="9" spans="1:8" ht="26.25" customHeight="1" x14ac:dyDescent="0.35">
      <c r="A9" s="208"/>
      <c r="B9" s="289"/>
      <c r="C9" s="290" t="s">
        <v>1826</v>
      </c>
      <c r="D9" s="291"/>
      <c r="E9" s="291"/>
      <c r="F9" s="291"/>
      <c r="G9" s="292"/>
      <c r="H9" s="55"/>
    </row>
    <row r="10" spans="1:8" ht="26.25" customHeight="1" x14ac:dyDescent="0.35">
      <c r="A10" s="208"/>
      <c r="B10" s="293" t="s">
        <v>1107</v>
      </c>
      <c r="C10" s="294" t="s">
        <v>1812</v>
      </c>
      <c r="D10" s="295" t="s">
        <v>1809</v>
      </c>
      <c r="E10" s="296" t="s">
        <v>1807</v>
      </c>
      <c r="F10" s="297" t="s">
        <v>2</v>
      </c>
      <c r="G10" s="297" t="s">
        <v>2</v>
      </c>
      <c r="H10" s="55"/>
    </row>
    <row r="11" spans="1:8" ht="26.25" customHeight="1" x14ac:dyDescent="0.35">
      <c r="A11" s="208"/>
      <c r="B11" s="293" t="s">
        <v>1108</v>
      </c>
      <c r="C11" s="294" t="s">
        <v>1810</v>
      </c>
      <c r="D11" s="295" t="s">
        <v>1809</v>
      </c>
      <c r="E11" s="296" t="s">
        <v>1807</v>
      </c>
      <c r="F11" s="297" t="s">
        <v>2</v>
      </c>
      <c r="G11" s="297" t="s">
        <v>2</v>
      </c>
      <c r="H11" s="55"/>
    </row>
    <row r="12" spans="1:8" ht="26.25" customHeight="1" x14ac:dyDescent="0.35">
      <c r="A12" s="208"/>
      <c r="B12" s="293" t="s">
        <v>1109</v>
      </c>
      <c r="C12" s="294" t="s">
        <v>1811</v>
      </c>
      <c r="D12" s="295" t="s">
        <v>1809</v>
      </c>
      <c r="E12" s="296" t="s">
        <v>1807</v>
      </c>
      <c r="F12" s="297" t="s">
        <v>2</v>
      </c>
      <c r="G12" s="297" t="s">
        <v>2</v>
      </c>
      <c r="H12" s="55"/>
    </row>
    <row r="13" spans="1:8" ht="26.25" customHeight="1" x14ac:dyDescent="0.35">
      <c r="A13" s="208"/>
      <c r="B13" s="293" t="s">
        <v>1110</v>
      </c>
      <c r="C13" s="294" t="s">
        <v>1813</v>
      </c>
      <c r="D13" s="295" t="s">
        <v>1809</v>
      </c>
      <c r="E13" s="296" t="s">
        <v>1807</v>
      </c>
      <c r="F13" s="297" t="s">
        <v>2</v>
      </c>
      <c r="G13" s="297" t="s">
        <v>2</v>
      </c>
      <c r="H13" s="55"/>
    </row>
    <row r="14" spans="1:8" ht="26.25" customHeight="1" x14ac:dyDescent="0.35">
      <c r="A14" s="208"/>
      <c r="B14" s="311" t="s">
        <v>1111</v>
      </c>
      <c r="C14" s="294" t="s">
        <v>1835</v>
      </c>
      <c r="D14" s="295" t="s">
        <v>1809</v>
      </c>
      <c r="E14" s="296" t="s">
        <v>1807</v>
      </c>
      <c r="F14" s="297" t="s">
        <v>2</v>
      </c>
      <c r="G14" s="298" t="s">
        <v>3</v>
      </c>
      <c r="H14" s="55"/>
    </row>
    <row r="15" spans="1:8" ht="26.25" customHeight="1" x14ac:dyDescent="0.35">
      <c r="A15" s="208"/>
      <c r="B15" s="289" t="s">
        <v>1816</v>
      </c>
      <c r="C15" s="299" t="s">
        <v>1814</v>
      </c>
      <c r="D15" s="291"/>
      <c r="E15" s="291"/>
      <c r="F15" s="291"/>
      <c r="G15" s="292"/>
      <c r="H15" s="55"/>
    </row>
    <row r="16" spans="1:8" ht="26.25" customHeight="1" x14ac:dyDescent="0.35">
      <c r="A16" s="208"/>
      <c r="B16" s="293" t="s">
        <v>1514</v>
      </c>
      <c r="C16" s="300" t="s">
        <v>1818</v>
      </c>
      <c r="D16" s="295" t="s">
        <v>1809</v>
      </c>
      <c r="E16" s="296" t="s">
        <v>1807</v>
      </c>
      <c r="F16" s="297" t="s">
        <v>2</v>
      </c>
      <c r="G16" s="297" t="s">
        <v>2</v>
      </c>
      <c r="H16" s="55"/>
    </row>
    <row r="17" spans="1:8" ht="26.25" customHeight="1" x14ac:dyDescent="0.35">
      <c r="A17" s="208"/>
      <c r="B17" s="293" t="s">
        <v>1515</v>
      </c>
      <c r="C17" s="300" t="s">
        <v>1170</v>
      </c>
      <c r="D17" s="295" t="s">
        <v>1809</v>
      </c>
      <c r="E17" s="296" t="s">
        <v>1807</v>
      </c>
      <c r="F17" s="297" t="s">
        <v>2</v>
      </c>
      <c r="G17" s="297" t="s">
        <v>2</v>
      </c>
      <c r="H17" s="55"/>
    </row>
    <row r="18" spans="1:8" ht="26.25" customHeight="1" x14ac:dyDescent="0.35">
      <c r="A18" s="208"/>
      <c r="B18" s="289" t="s">
        <v>1817</v>
      </c>
      <c r="C18" s="299" t="s">
        <v>1815</v>
      </c>
      <c r="D18" s="291"/>
      <c r="E18" s="291"/>
      <c r="F18" s="291"/>
      <c r="G18" s="292"/>
      <c r="H18" s="55"/>
    </row>
    <row r="19" spans="1:8" ht="26.25" customHeight="1" x14ac:dyDescent="0.35">
      <c r="A19" s="208"/>
      <c r="B19" s="293" t="s">
        <v>1516</v>
      </c>
      <c r="C19" s="300" t="s">
        <v>1818</v>
      </c>
      <c r="D19" s="295" t="s">
        <v>1809</v>
      </c>
      <c r="E19" s="296" t="s">
        <v>1807</v>
      </c>
      <c r="F19" s="297" t="s">
        <v>2</v>
      </c>
      <c r="G19" s="297" t="s">
        <v>2</v>
      </c>
      <c r="H19" s="55"/>
    </row>
    <row r="20" spans="1:8" ht="26.25" customHeight="1" x14ac:dyDescent="0.35">
      <c r="A20" s="208"/>
      <c r="B20" s="293" t="s">
        <v>1517</v>
      </c>
      <c r="C20" s="300" t="s">
        <v>1170</v>
      </c>
      <c r="D20" s="295" t="s">
        <v>1809</v>
      </c>
      <c r="E20" s="296" t="s">
        <v>1807</v>
      </c>
      <c r="F20" s="297" t="s">
        <v>2</v>
      </c>
      <c r="G20" s="297" t="s">
        <v>2</v>
      </c>
      <c r="H20" s="55"/>
    </row>
    <row r="21" spans="1:8" ht="26.25" customHeight="1" x14ac:dyDescent="0.35">
      <c r="A21" s="208"/>
      <c r="B21" s="301"/>
      <c r="C21" s="302"/>
      <c r="D21" s="302"/>
      <c r="E21" s="302"/>
      <c r="F21" s="303"/>
      <c r="G21" s="303"/>
      <c r="H21" s="55"/>
    </row>
    <row r="22" spans="1:8" ht="26.25" customHeight="1" x14ac:dyDescent="0.35">
      <c r="B22" s="305" t="s">
        <v>1171</v>
      </c>
      <c r="C22" s="306" t="s">
        <v>1820</v>
      </c>
      <c r="D22" s="307"/>
      <c r="E22" s="307"/>
      <c r="F22" s="304"/>
      <c r="G22" s="304"/>
    </row>
    <row r="23" spans="1:8" x14ac:dyDescent="0.35">
      <c r="A23" s="208"/>
      <c r="B23" s="287"/>
      <c r="C23" s="208"/>
      <c r="D23" s="208"/>
      <c r="E23" s="208"/>
      <c r="F23" s="208"/>
      <c r="G23" s="208"/>
      <c r="H23" s="55"/>
    </row>
    <row r="24" spans="1:8" x14ac:dyDescent="0.35">
      <c r="A24" s="208"/>
      <c r="B24" s="287"/>
      <c r="C24" s="208"/>
      <c r="D24" s="208"/>
      <c r="E24" s="208"/>
      <c r="F24" s="208"/>
      <c r="G24" s="208"/>
      <c r="H24" s="55"/>
    </row>
    <row r="25" spans="1:8" x14ac:dyDescent="0.35">
      <c r="F25" s="18"/>
      <c r="G25" s="18"/>
    </row>
    <row r="26" spans="1:8" x14ac:dyDescent="0.35">
      <c r="F26" s="18"/>
      <c r="G26" s="18"/>
    </row>
  </sheetData>
  <mergeCells count="5">
    <mergeCell ref="C2:G2"/>
    <mergeCell ref="C3:G3"/>
    <mergeCell ref="C4:G4"/>
    <mergeCell ref="C5:G5"/>
    <mergeCell ref="C7:G7"/>
  </mergeCells>
  <hyperlinks>
    <hyperlink ref="B10" location="'I01'!A1" display="I01" xr:uid="{00000000-0004-0000-0100-000000000000}"/>
    <hyperlink ref="B11" location="'I02'!A1" display="I02" xr:uid="{00000000-0004-0000-0100-000001000000}"/>
    <hyperlink ref="B12" location="'I03'!A1" display="I03" xr:uid="{00000000-0004-0000-0100-000002000000}"/>
    <hyperlink ref="B13" location="'I04'!A1" display="I04" xr:uid="{00000000-0004-0000-0100-000003000000}"/>
    <hyperlink ref="B14" location="'I05'!A1" display="I05" xr:uid="{00000000-0004-0000-0100-000004000000}"/>
    <hyperlink ref="B16" location="'I06.1 +200 MIL HAB  LDF'!A1" display="I06.1" xr:uid="{00000000-0004-0000-0100-000005000000}"/>
    <hyperlink ref="B17" location="'I06.2 -200 MIL HAB LDF'!A1" display="I06.2" xr:uid="{00000000-0004-0000-0100-000006000000}"/>
    <hyperlink ref="B19" location="'I07.1+200 MIL HAB LDF'!A1" display="I07.01" xr:uid="{00000000-0004-0000-0100-000007000000}"/>
    <hyperlink ref="B20" location="'I07.2-200 MIL HAB L.D.F.'!A1" display="I07.02" xr:uid="{00000000-0004-0000-0100-000008000000}"/>
  </hyperlinks>
  <pageMargins left="0.25" right="0.25" top="0.75" bottom="0.75" header="0.3" footer="0.3"/>
  <pageSetup scale="73" orientation="landscape" verticalDpi="0"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XFC241"/>
  <sheetViews>
    <sheetView zoomScaleNormal="100" workbookViewId="0">
      <pane ySplit="16" topLeftCell="A17" activePane="bottomLeft" state="frozen"/>
      <selection pane="bottomLeft" activeCell="E23" sqref="E23"/>
    </sheetView>
  </sheetViews>
  <sheetFormatPr baseColWidth="10" defaultColWidth="0" defaultRowHeight="18.75" customHeight="1" zeroHeight="1" outlineLevelRow="3" x14ac:dyDescent="0.3"/>
  <cols>
    <col min="1" max="1" width="3.54296875" style="1" customWidth="1"/>
    <col min="2" max="2" width="9.1796875" style="26" customWidth="1"/>
    <col min="3" max="3" width="58.453125" style="2" customWidth="1"/>
    <col min="4" max="4" width="13.7265625" style="2" customWidth="1"/>
    <col min="5" max="6" width="14.54296875" style="1" customWidth="1"/>
    <col min="7" max="7" width="3.453125" style="1" customWidth="1"/>
    <col min="8" max="11" width="0" style="1" hidden="1" customWidth="1"/>
    <col min="12" max="16383" width="11.453125" style="1" hidden="1"/>
    <col min="16384" max="16384" width="0.54296875" style="1" hidden="1" customWidth="1"/>
  </cols>
  <sheetData>
    <row r="1" spans="1:7" ht="18.75" customHeight="1" x14ac:dyDescent="0.3">
      <c r="A1" s="57"/>
      <c r="B1" s="146"/>
      <c r="C1" s="147"/>
      <c r="D1" s="147"/>
      <c r="E1" s="57"/>
      <c r="F1" s="57"/>
      <c r="G1" s="57"/>
    </row>
    <row r="2" spans="1:7" ht="9.65" customHeight="1" x14ac:dyDescent="0.3">
      <c r="A2" s="57"/>
      <c r="B2" s="146"/>
      <c r="C2" s="338" t="s">
        <v>1839</v>
      </c>
      <c r="D2" s="338"/>
      <c r="E2" s="338"/>
      <c r="F2" s="183"/>
      <c r="G2" s="57"/>
    </row>
    <row r="3" spans="1:7" ht="9.65" customHeight="1" x14ac:dyDescent="0.3">
      <c r="A3" s="57"/>
      <c r="B3" s="146"/>
      <c r="C3" s="338"/>
      <c r="D3" s="338"/>
      <c r="E3" s="338"/>
      <c r="F3" s="183"/>
      <c r="G3" s="57"/>
    </row>
    <row r="4" spans="1:7" ht="10.9" customHeight="1" x14ac:dyDescent="0.3">
      <c r="A4" s="57"/>
      <c r="B4" s="146"/>
      <c r="C4" s="338"/>
      <c r="D4" s="338"/>
      <c r="E4" s="338"/>
      <c r="F4" s="57"/>
      <c r="G4" s="57"/>
    </row>
    <row r="5" spans="1:7" ht="9.65" customHeight="1" x14ac:dyDescent="0.3">
      <c r="A5" s="57"/>
      <c r="B5" s="146"/>
      <c r="C5" s="338"/>
      <c r="D5" s="338"/>
      <c r="E5" s="338"/>
      <c r="F5" s="183"/>
      <c r="G5" s="57"/>
    </row>
    <row r="6" spans="1:7" ht="9.65" customHeight="1" x14ac:dyDescent="0.3">
      <c r="A6" s="57"/>
      <c r="B6" s="146"/>
      <c r="C6" s="338"/>
      <c r="D6" s="338"/>
      <c r="E6" s="338"/>
      <c r="F6" s="183"/>
      <c r="G6" s="57"/>
    </row>
    <row r="7" spans="1:7" ht="24" customHeight="1" x14ac:dyDescent="0.3">
      <c r="A7" s="57"/>
      <c r="B7" s="146"/>
      <c r="C7" s="336" t="s">
        <v>1823</v>
      </c>
      <c r="D7" s="336"/>
      <c r="E7" s="336"/>
      <c r="F7" s="185"/>
      <c r="G7" s="57"/>
    </row>
    <row r="8" spans="1:7" ht="14.5" customHeight="1" x14ac:dyDescent="0.35">
      <c r="A8" s="57"/>
      <c r="C8" s="337" t="s">
        <v>1770</v>
      </c>
      <c r="D8" s="337"/>
      <c r="E8" s="337"/>
      <c r="F8" s="232"/>
      <c r="G8" s="57"/>
    </row>
    <row r="9" spans="1:7" ht="13" x14ac:dyDescent="0.3">
      <c r="A9" s="57"/>
      <c r="B9" s="146"/>
      <c r="C9" s="339"/>
      <c r="D9" s="339"/>
      <c r="E9" s="339"/>
      <c r="F9" s="339"/>
      <c r="G9" s="57"/>
    </row>
    <row r="10" spans="1:7" ht="13" x14ac:dyDescent="0.3">
      <c r="A10" s="57"/>
      <c r="B10" s="146"/>
      <c r="C10" s="148"/>
      <c r="D10" s="148"/>
      <c r="E10" s="149" t="s">
        <v>122</v>
      </c>
      <c r="F10" s="150">
        <v>139</v>
      </c>
      <c r="G10" s="57"/>
    </row>
    <row r="11" spans="1:7" ht="12" customHeight="1" x14ac:dyDescent="0.3">
      <c r="A11" s="57"/>
      <c r="B11" s="146"/>
      <c r="C11" s="148"/>
      <c r="D11" s="148"/>
      <c r="E11" s="83"/>
      <c r="F11" s="83"/>
      <c r="G11" s="57"/>
    </row>
    <row r="12" spans="1:7" ht="13" x14ac:dyDescent="0.3">
      <c r="A12" s="57"/>
      <c r="B12" s="146"/>
      <c r="C12" s="147"/>
      <c r="D12" s="147"/>
      <c r="E12" s="233" t="s">
        <v>123</v>
      </c>
      <c r="F12" s="314">
        <v>45915</v>
      </c>
      <c r="G12" s="57"/>
    </row>
    <row r="13" spans="1:7" ht="12.65" customHeight="1" x14ac:dyDescent="0.3">
      <c r="A13" s="57"/>
      <c r="B13" s="146"/>
      <c r="C13" s="147"/>
      <c r="D13" s="147"/>
      <c r="E13" s="184"/>
      <c r="F13" s="185"/>
      <c r="G13" s="57"/>
    </row>
    <row r="14" spans="1:7" ht="13" x14ac:dyDescent="0.3">
      <c r="A14" s="57"/>
      <c r="B14" s="27" t="s">
        <v>1776</v>
      </c>
      <c r="C14" s="27" t="s">
        <v>208</v>
      </c>
      <c r="D14" s="343" t="s">
        <v>1113</v>
      </c>
      <c r="E14" s="343"/>
      <c r="F14" s="27" t="s">
        <v>1114</v>
      </c>
      <c r="G14" s="57"/>
    </row>
    <row r="15" spans="1:7" ht="3.75" customHeight="1" x14ac:dyDescent="0.3">
      <c r="A15" s="57"/>
      <c r="B15" s="146"/>
      <c r="C15" s="147"/>
      <c r="D15" s="147"/>
      <c r="E15" s="57"/>
      <c r="F15" s="57"/>
      <c r="G15" s="57"/>
    </row>
    <row r="16" spans="1:7" ht="14.5" x14ac:dyDescent="0.3">
      <c r="A16" s="57"/>
      <c r="B16" s="176"/>
      <c r="C16" s="177" t="s">
        <v>124</v>
      </c>
      <c r="D16" s="177"/>
      <c r="E16" s="177"/>
      <c r="F16" s="168">
        <f>F18+F38+F45+F52+F78+F89+F101+F128+F142+F170</f>
        <v>40345845.359999999</v>
      </c>
      <c r="G16" s="57"/>
    </row>
    <row r="17" spans="1:8" ht="3.75" customHeight="1" x14ac:dyDescent="0.3">
      <c r="A17" s="57"/>
      <c r="B17" s="146"/>
      <c r="C17" s="147"/>
      <c r="D17" s="147"/>
      <c r="E17" s="184"/>
      <c r="F17" s="185"/>
      <c r="G17" s="57"/>
    </row>
    <row r="18" spans="1:8" ht="13" x14ac:dyDescent="0.3">
      <c r="A18" s="57"/>
      <c r="B18" s="27">
        <v>1</v>
      </c>
      <c r="C18" s="3" t="s">
        <v>73</v>
      </c>
      <c r="D18" s="3"/>
      <c r="E18" s="186"/>
      <c r="F18" s="169">
        <f>'I03'!F14</f>
        <v>1227244.1399999999</v>
      </c>
      <c r="G18" s="57"/>
    </row>
    <row r="19" spans="1:8" ht="13" outlineLevel="1" x14ac:dyDescent="0.3">
      <c r="A19" s="57"/>
      <c r="B19" s="178">
        <v>11</v>
      </c>
      <c r="C19" s="173" t="s">
        <v>125</v>
      </c>
      <c r="D19" s="173"/>
      <c r="E19" s="172"/>
      <c r="F19" s="172">
        <f>'I03'!F15</f>
        <v>0</v>
      </c>
      <c r="G19" s="57"/>
      <c r="H19" s="4"/>
    </row>
    <row r="20" spans="1:8" ht="13" outlineLevel="2" x14ac:dyDescent="0.3">
      <c r="A20" s="57"/>
      <c r="B20" s="146">
        <v>1101</v>
      </c>
      <c r="C20" s="156" t="s">
        <v>126</v>
      </c>
      <c r="D20" s="156"/>
      <c r="E20" s="171">
        <f>'I03'!F16</f>
        <v>0</v>
      </c>
      <c r="F20" s="172"/>
      <c r="G20" s="57"/>
      <c r="H20" s="4"/>
    </row>
    <row r="21" spans="1:8" ht="13" outlineLevel="2" x14ac:dyDescent="0.3">
      <c r="A21" s="57"/>
      <c r="B21" s="146">
        <v>1102</v>
      </c>
      <c r="C21" s="156" t="s">
        <v>127</v>
      </c>
      <c r="D21" s="156"/>
      <c r="E21" s="171">
        <f>'I03'!F17</f>
        <v>0</v>
      </c>
      <c r="F21" s="172"/>
      <c r="G21" s="57"/>
      <c r="H21" s="4"/>
    </row>
    <row r="22" spans="1:8" ht="13" outlineLevel="2" x14ac:dyDescent="0.3">
      <c r="A22" s="57"/>
      <c r="B22" s="146">
        <v>1103</v>
      </c>
      <c r="C22" s="156" t="s">
        <v>128</v>
      </c>
      <c r="D22" s="156"/>
      <c r="E22" s="171">
        <f>'I03'!F18</f>
        <v>0</v>
      </c>
      <c r="F22" s="172"/>
      <c r="G22" s="57"/>
      <c r="H22" s="4"/>
    </row>
    <row r="23" spans="1:8" ht="13" outlineLevel="1" x14ac:dyDescent="0.3">
      <c r="A23" s="57"/>
      <c r="B23" s="178">
        <v>12</v>
      </c>
      <c r="C23" s="173" t="s">
        <v>129</v>
      </c>
      <c r="D23" s="173"/>
      <c r="E23" s="172"/>
      <c r="F23" s="172">
        <f>'I03'!F19</f>
        <v>753002.52</v>
      </c>
      <c r="G23" s="57"/>
    </row>
    <row r="24" spans="1:8" ht="13" outlineLevel="2" x14ac:dyDescent="0.3">
      <c r="A24" s="57"/>
      <c r="B24" s="146">
        <v>1201</v>
      </c>
      <c r="C24" s="156" t="s">
        <v>130</v>
      </c>
      <c r="D24" s="156"/>
      <c r="E24" s="171">
        <f>'I03'!F20</f>
        <v>600522.48</v>
      </c>
      <c r="F24" s="172"/>
      <c r="G24" s="57"/>
    </row>
    <row r="25" spans="1:8" ht="13" outlineLevel="2" x14ac:dyDescent="0.3">
      <c r="A25" s="57"/>
      <c r="B25" s="146">
        <v>1202</v>
      </c>
      <c r="C25" s="156" t="s">
        <v>131</v>
      </c>
      <c r="D25" s="156"/>
      <c r="E25" s="172">
        <f>'I03'!F21</f>
        <v>152480.04</v>
      </c>
      <c r="F25" s="172"/>
      <c r="G25" s="57"/>
    </row>
    <row r="26" spans="1:8" ht="13" outlineLevel="2" x14ac:dyDescent="0.3">
      <c r="A26" s="57"/>
      <c r="B26" s="146">
        <v>1203</v>
      </c>
      <c r="C26" s="156" t="s">
        <v>132</v>
      </c>
      <c r="D26" s="156"/>
      <c r="E26" s="171">
        <f>'I03'!F22</f>
        <v>0</v>
      </c>
      <c r="F26" s="172"/>
      <c r="G26" s="57"/>
    </row>
    <row r="27" spans="1:8" ht="13" outlineLevel="1" x14ac:dyDescent="0.3">
      <c r="A27" s="57"/>
      <c r="B27" s="178">
        <v>13</v>
      </c>
      <c r="C27" s="173" t="s">
        <v>1772</v>
      </c>
      <c r="D27" s="179"/>
      <c r="E27" s="172"/>
      <c r="F27" s="172">
        <f>'I03'!F23</f>
        <v>0</v>
      </c>
      <c r="G27" s="57"/>
    </row>
    <row r="28" spans="1:8" ht="13" outlineLevel="1" x14ac:dyDescent="0.3">
      <c r="A28" s="57"/>
      <c r="B28" s="178">
        <v>14</v>
      </c>
      <c r="C28" s="173" t="s">
        <v>1773</v>
      </c>
      <c r="D28" s="179"/>
      <c r="E28" s="172"/>
      <c r="F28" s="172">
        <f>'I03'!F24</f>
        <v>0</v>
      </c>
      <c r="G28" s="57"/>
    </row>
    <row r="29" spans="1:8" ht="13" outlineLevel="1" x14ac:dyDescent="0.3">
      <c r="A29" s="57"/>
      <c r="B29" s="178">
        <v>15</v>
      </c>
      <c r="C29" s="173" t="s">
        <v>1774</v>
      </c>
      <c r="D29" s="179"/>
      <c r="E29" s="172"/>
      <c r="F29" s="172">
        <f>'I03'!F25</f>
        <v>0</v>
      </c>
      <c r="G29" s="57"/>
    </row>
    <row r="30" spans="1:8" ht="13" outlineLevel="1" x14ac:dyDescent="0.3">
      <c r="A30" s="57"/>
      <c r="B30" s="178">
        <v>16</v>
      </c>
      <c r="C30" s="173" t="s">
        <v>1775</v>
      </c>
      <c r="D30" s="179"/>
      <c r="E30" s="172"/>
      <c r="F30" s="172">
        <f>'I03'!F26</f>
        <v>0</v>
      </c>
      <c r="G30" s="57"/>
    </row>
    <row r="31" spans="1:8" ht="13" outlineLevel="1" x14ac:dyDescent="0.3">
      <c r="A31" s="57"/>
      <c r="B31" s="178">
        <v>17</v>
      </c>
      <c r="C31" s="173" t="s">
        <v>133</v>
      </c>
      <c r="D31" s="173"/>
      <c r="E31" s="172"/>
      <c r="F31" s="172">
        <f>'I03'!F27</f>
        <v>17727.060000000001</v>
      </c>
      <c r="G31" s="57"/>
    </row>
    <row r="32" spans="1:8" ht="13" outlineLevel="2" x14ac:dyDescent="0.3">
      <c r="A32" s="57"/>
      <c r="B32" s="146">
        <v>1701</v>
      </c>
      <c r="C32" s="156" t="s">
        <v>133</v>
      </c>
      <c r="D32" s="156"/>
      <c r="E32" s="171">
        <f>'I03'!F28</f>
        <v>17727.060000000001</v>
      </c>
      <c r="F32" s="172"/>
      <c r="G32" s="57"/>
    </row>
    <row r="33" spans="1:11" ht="13" outlineLevel="1" x14ac:dyDescent="0.3">
      <c r="A33" s="57"/>
      <c r="B33" s="178">
        <v>18</v>
      </c>
      <c r="C33" s="173" t="s">
        <v>60</v>
      </c>
      <c r="D33" s="173"/>
      <c r="E33" s="172"/>
      <c r="F33" s="172">
        <f>'I03'!F29</f>
        <v>142428.39000000001</v>
      </c>
      <c r="G33" s="57"/>
    </row>
    <row r="34" spans="1:11" ht="13" outlineLevel="2" x14ac:dyDescent="0.3">
      <c r="A34" s="57"/>
      <c r="B34" s="146">
        <v>1801</v>
      </c>
      <c r="C34" s="156" t="s">
        <v>134</v>
      </c>
      <c r="D34" s="156"/>
      <c r="E34" s="171">
        <f>'I03'!F30</f>
        <v>142428.39000000001</v>
      </c>
      <c r="F34" s="172"/>
      <c r="G34" s="57"/>
    </row>
    <row r="35" spans="1:11" ht="26" outlineLevel="1" x14ac:dyDescent="0.3">
      <c r="A35" s="57"/>
      <c r="B35" s="178">
        <v>19</v>
      </c>
      <c r="C35" s="173" t="s">
        <v>1771</v>
      </c>
      <c r="D35" s="173"/>
      <c r="E35" s="172"/>
      <c r="F35" s="172">
        <f>'I03'!F31</f>
        <v>314086.17</v>
      </c>
      <c r="G35" s="57"/>
    </row>
    <row r="36" spans="1:11" ht="13" outlineLevel="2" x14ac:dyDescent="0.3">
      <c r="A36" s="57"/>
      <c r="B36" s="146">
        <v>1901</v>
      </c>
      <c r="C36" s="156" t="s">
        <v>135</v>
      </c>
      <c r="D36" s="156"/>
      <c r="E36" s="171">
        <f>'I03'!F32</f>
        <v>314086.17</v>
      </c>
      <c r="F36" s="172"/>
      <c r="G36" s="57"/>
    </row>
    <row r="37" spans="1:11" ht="6.75" customHeight="1" x14ac:dyDescent="0.3">
      <c r="A37" s="57"/>
      <c r="B37" s="146"/>
      <c r="C37" s="156"/>
      <c r="D37" s="156"/>
      <c r="E37" s="171"/>
      <c r="F37" s="172"/>
      <c r="G37" s="57"/>
    </row>
    <row r="38" spans="1:11" ht="13" x14ac:dyDescent="0.3">
      <c r="A38" s="57"/>
      <c r="B38" s="27">
        <v>2</v>
      </c>
      <c r="C38" s="5" t="s">
        <v>74</v>
      </c>
      <c r="D38" s="5"/>
      <c r="E38" s="5"/>
      <c r="F38" s="169">
        <f>+'I03'!F34</f>
        <v>0</v>
      </c>
      <c r="G38" s="57"/>
    </row>
    <row r="39" spans="1:11" ht="13" outlineLevel="1" x14ac:dyDescent="0.3">
      <c r="A39" s="63"/>
      <c r="B39" s="178">
        <v>21</v>
      </c>
      <c r="C39" s="152" t="s">
        <v>13</v>
      </c>
      <c r="D39" s="173"/>
      <c r="E39" s="171"/>
      <c r="F39" s="172">
        <f>'I03'!F35</f>
        <v>0</v>
      </c>
      <c r="G39" s="57"/>
      <c r="H39" s="41"/>
      <c r="I39" s="29"/>
      <c r="J39" s="29"/>
      <c r="K39" s="29"/>
    </row>
    <row r="40" spans="1:11" ht="13" outlineLevel="1" x14ac:dyDescent="0.3">
      <c r="A40" s="63"/>
      <c r="B40" s="178">
        <v>22</v>
      </c>
      <c r="C40" s="152" t="s">
        <v>14</v>
      </c>
      <c r="D40" s="173"/>
      <c r="E40" s="171"/>
      <c r="F40" s="172">
        <f>'I03'!F36</f>
        <v>0</v>
      </c>
      <c r="G40" s="57"/>
      <c r="H40" s="41"/>
      <c r="I40" s="29"/>
      <c r="J40" s="29"/>
      <c r="K40" s="29"/>
    </row>
    <row r="41" spans="1:11" ht="13" outlineLevel="1" x14ac:dyDescent="0.3">
      <c r="A41" s="63"/>
      <c r="B41" s="178">
        <v>23</v>
      </c>
      <c r="C41" s="152" t="s">
        <v>15</v>
      </c>
      <c r="D41" s="173"/>
      <c r="E41" s="171"/>
      <c r="F41" s="172">
        <f>'I03'!F37</f>
        <v>0</v>
      </c>
      <c r="G41" s="57"/>
      <c r="H41" s="41"/>
      <c r="I41" s="29"/>
      <c r="J41" s="29"/>
      <c r="K41" s="29"/>
    </row>
    <row r="42" spans="1:11" ht="13" outlineLevel="1" x14ac:dyDescent="0.3">
      <c r="A42" s="63"/>
      <c r="B42" s="178">
        <v>24</v>
      </c>
      <c r="C42" s="152" t="s">
        <v>16</v>
      </c>
      <c r="D42" s="173"/>
      <c r="E42" s="171"/>
      <c r="F42" s="172">
        <f>'I03'!F38</f>
        <v>0</v>
      </c>
      <c r="G42" s="57"/>
      <c r="H42" s="41"/>
      <c r="I42" s="29"/>
      <c r="J42" s="29"/>
      <c r="K42" s="29"/>
    </row>
    <row r="43" spans="1:11" ht="13" outlineLevel="1" x14ac:dyDescent="0.3">
      <c r="A43" s="63"/>
      <c r="B43" s="178">
        <v>25</v>
      </c>
      <c r="C43" s="152" t="s">
        <v>17</v>
      </c>
      <c r="D43" s="173"/>
      <c r="E43" s="171"/>
      <c r="F43" s="172">
        <f>'I03'!F39</f>
        <v>0</v>
      </c>
      <c r="G43" s="57"/>
      <c r="H43" s="41"/>
      <c r="I43" s="29"/>
      <c r="J43" s="29"/>
      <c r="K43" s="29"/>
    </row>
    <row r="44" spans="1:11" ht="8.25" customHeight="1" x14ac:dyDescent="0.3">
      <c r="A44" s="57"/>
      <c r="B44" s="146"/>
      <c r="C44" s="170"/>
      <c r="D44" s="170"/>
      <c r="E44" s="171"/>
      <c r="F44" s="172"/>
      <c r="G44" s="57"/>
    </row>
    <row r="45" spans="1:11" ht="13" x14ac:dyDescent="0.3">
      <c r="A45" s="57"/>
      <c r="B45" s="27">
        <v>3</v>
      </c>
      <c r="C45" s="5" t="s">
        <v>75</v>
      </c>
      <c r="D45" s="5"/>
      <c r="E45" s="174"/>
      <c r="F45" s="169">
        <f>+'I03'!F41</f>
        <v>0</v>
      </c>
      <c r="G45" s="57"/>
    </row>
    <row r="46" spans="1:11" ht="13" outlineLevel="1" x14ac:dyDescent="0.3">
      <c r="A46" s="57"/>
      <c r="B46" s="178">
        <v>31</v>
      </c>
      <c r="C46" s="173" t="s">
        <v>433</v>
      </c>
      <c r="D46" s="173"/>
      <c r="E46" s="172"/>
      <c r="F46" s="172">
        <f>+'I03'!F42</f>
        <v>0</v>
      </c>
      <c r="G46" s="57"/>
    </row>
    <row r="47" spans="1:11" ht="13" outlineLevel="2" x14ac:dyDescent="0.3">
      <c r="A47" s="57"/>
      <c r="B47" s="146">
        <v>3101</v>
      </c>
      <c r="C47" s="156" t="s">
        <v>1117</v>
      </c>
      <c r="D47" s="156"/>
      <c r="E47" s="171">
        <f>+'I03'!F43</f>
        <v>0</v>
      </c>
      <c r="F47" s="149"/>
      <c r="G47" s="57"/>
    </row>
    <row r="48" spans="1:11" ht="13" outlineLevel="2" x14ac:dyDescent="0.3">
      <c r="A48" s="57"/>
      <c r="B48" s="146">
        <v>3102</v>
      </c>
      <c r="C48" s="156" t="s">
        <v>1116</v>
      </c>
      <c r="D48" s="156"/>
      <c r="E48" s="171">
        <f>+'I03'!F44</f>
        <v>0</v>
      </c>
      <c r="F48" s="149"/>
      <c r="G48" s="57"/>
    </row>
    <row r="49" spans="1:7" ht="39" outlineLevel="1" x14ac:dyDescent="0.3">
      <c r="A49" s="57"/>
      <c r="B49" s="178">
        <v>39</v>
      </c>
      <c r="C49" s="173" t="s">
        <v>1777</v>
      </c>
      <c r="D49" s="173"/>
      <c r="E49" s="172"/>
      <c r="F49" s="172">
        <f>+'I03'!F45</f>
        <v>0</v>
      </c>
      <c r="G49" s="57"/>
    </row>
    <row r="50" spans="1:7" ht="13" outlineLevel="2" x14ac:dyDescent="0.3">
      <c r="A50" s="57"/>
      <c r="B50" s="146">
        <v>3901</v>
      </c>
      <c r="C50" s="156" t="s">
        <v>137</v>
      </c>
      <c r="D50" s="156"/>
      <c r="E50" s="171">
        <f>+'I03'!F46</f>
        <v>0</v>
      </c>
      <c r="F50" s="172"/>
      <c r="G50" s="57"/>
    </row>
    <row r="51" spans="1:7" ht="7.5" customHeight="1" x14ac:dyDescent="0.3">
      <c r="A51" s="57"/>
      <c r="B51" s="146"/>
      <c r="C51" s="175"/>
      <c r="D51" s="175"/>
      <c r="E51" s="171"/>
      <c r="F51" s="172"/>
      <c r="G51" s="57"/>
    </row>
    <row r="52" spans="1:7" ht="13" x14ac:dyDescent="0.3">
      <c r="A52" s="57"/>
      <c r="B52" s="27">
        <v>4</v>
      </c>
      <c r="C52" s="5" t="s">
        <v>76</v>
      </c>
      <c r="D52" s="5"/>
      <c r="E52" s="174"/>
      <c r="F52" s="169">
        <f>+'I03'!F48</f>
        <v>924824.75</v>
      </c>
      <c r="G52" s="57"/>
    </row>
    <row r="53" spans="1:7" ht="26" outlineLevel="1" x14ac:dyDescent="0.3">
      <c r="A53" s="57"/>
      <c r="B53" s="178">
        <v>41</v>
      </c>
      <c r="C53" s="173" t="s">
        <v>623</v>
      </c>
      <c r="D53" s="173"/>
      <c r="E53" s="171"/>
      <c r="F53" s="172">
        <f>+'I03'!F49</f>
        <v>42363.61</v>
      </c>
      <c r="G53" s="57"/>
    </row>
    <row r="54" spans="1:7" ht="13" outlineLevel="2" x14ac:dyDescent="0.3">
      <c r="A54" s="57"/>
      <c r="B54" s="146">
        <v>4101</v>
      </c>
      <c r="C54" s="156" t="s">
        <v>139</v>
      </c>
      <c r="D54" s="156"/>
      <c r="E54" s="171">
        <f>+'I03'!F50</f>
        <v>42363.61</v>
      </c>
      <c r="F54" s="172"/>
      <c r="G54" s="57"/>
    </row>
    <row r="55" spans="1:7" ht="13" outlineLevel="1" x14ac:dyDescent="0.3">
      <c r="A55" s="57"/>
      <c r="B55" s="178">
        <v>43</v>
      </c>
      <c r="C55" s="173" t="s">
        <v>462</v>
      </c>
      <c r="D55" s="173"/>
      <c r="E55" s="172"/>
      <c r="F55" s="172">
        <f>+'I03'!F51</f>
        <v>802435.82000000007</v>
      </c>
      <c r="G55" s="57"/>
    </row>
    <row r="56" spans="1:7" ht="13" outlineLevel="2" x14ac:dyDescent="0.3">
      <c r="A56" s="57"/>
      <c r="B56" s="146">
        <v>4301</v>
      </c>
      <c r="C56" s="156" t="s">
        <v>140</v>
      </c>
      <c r="D56" s="156"/>
      <c r="E56" s="171">
        <f>+'I03'!F52</f>
        <v>130974.03</v>
      </c>
      <c r="F56" s="172"/>
      <c r="G56" s="57"/>
    </row>
    <row r="57" spans="1:7" ht="13" outlineLevel="2" x14ac:dyDescent="0.3">
      <c r="A57" s="57"/>
      <c r="B57" s="146">
        <v>4302</v>
      </c>
      <c r="C57" s="156" t="s">
        <v>141</v>
      </c>
      <c r="D57" s="156"/>
      <c r="E57" s="171">
        <f>+'I03'!F53</f>
        <v>6056.44</v>
      </c>
      <c r="F57" s="172"/>
      <c r="G57" s="57"/>
    </row>
    <row r="58" spans="1:7" ht="13" outlineLevel="2" x14ac:dyDescent="0.3">
      <c r="A58" s="57"/>
      <c r="B58" s="146">
        <v>4303</v>
      </c>
      <c r="C58" s="156" t="s">
        <v>142</v>
      </c>
      <c r="D58" s="156"/>
      <c r="E58" s="171">
        <f>+'I03'!F54</f>
        <v>0</v>
      </c>
      <c r="F58" s="172"/>
      <c r="G58" s="57"/>
    </row>
    <row r="59" spans="1:7" ht="13" outlineLevel="2" x14ac:dyDescent="0.3">
      <c r="A59" s="57"/>
      <c r="B59" s="146">
        <v>4304</v>
      </c>
      <c r="C59" s="156" t="s">
        <v>143</v>
      </c>
      <c r="D59" s="156"/>
      <c r="E59" s="171">
        <f>+'I03'!F55</f>
        <v>102680.31</v>
      </c>
      <c r="F59" s="172"/>
      <c r="G59" s="57"/>
    </row>
    <row r="60" spans="1:7" ht="13" outlineLevel="2" x14ac:dyDescent="0.3">
      <c r="A60" s="57"/>
      <c r="B60" s="146">
        <v>4305</v>
      </c>
      <c r="C60" s="156" t="s">
        <v>144</v>
      </c>
      <c r="D60" s="156"/>
      <c r="E60" s="171">
        <f>+'I03'!F56</f>
        <v>0</v>
      </c>
      <c r="F60" s="172"/>
      <c r="G60" s="57"/>
    </row>
    <row r="61" spans="1:7" ht="13" outlineLevel="2" x14ac:dyDescent="0.3">
      <c r="A61" s="57"/>
      <c r="B61" s="146">
        <v>4306</v>
      </c>
      <c r="C61" s="156" t="s">
        <v>145</v>
      </c>
      <c r="D61" s="156"/>
      <c r="E61" s="171">
        <f>+'I03'!F57</f>
        <v>71553.740000000005</v>
      </c>
      <c r="F61" s="172"/>
      <c r="G61" s="57"/>
    </row>
    <row r="62" spans="1:7" ht="26" outlineLevel="2" x14ac:dyDescent="0.3">
      <c r="A62" s="57"/>
      <c r="B62" s="146">
        <v>4307</v>
      </c>
      <c r="C62" s="156" t="s">
        <v>146</v>
      </c>
      <c r="D62" s="156"/>
      <c r="E62" s="171">
        <f>+'I03'!F58</f>
        <v>52703.41</v>
      </c>
      <c r="F62" s="172"/>
      <c r="G62" s="57"/>
    </row>
    <row r="63" spans="1:7" ht="13" outlineLevel="2" x14ac:dyDescent="0.3">
      <c r="A63" s="57"/>
      <c r="B63" s="146">
        <v>4308</v>
      </c>
      <c r="C63" s="156" t="s">
        <v>1778</v>
      </c>
      <c r="D63" s="156"/>
      <c r="E63" s="171">
        <f>+'I03'!F59</f>
        <v>0</v>
      </c>
      <c r="F63" s="172"/>
      <c r="G63" s="57"/>
    </row>
    <row r="64" spans="1:7" ht="26" outlineLevel="2" x14ac:dyDescent="0.3">
      <c r="A64" s="57"/>
      <c r="B64" s="146">
        <v>4309</v>
      </c>
      <c r="C64" s="156" t="s">
        <v>147</v>
      </c>
      <c r="D64" s="156"/>
      <c r="E64" s="171">
        <f>+'I03'!F60</f>
        <v>0</v>
      </c>
      <c r="F64" s="172"/>
      <c r="G64" s="57"/>
    </row>
    <row r="65" spans="1:7" ht="13" outlineLevel="2" x14ac:dyDescent="0.3">
      <c r="A65" s="57"/>
      <c r="B65" s="146">
        <v>4310</v>
      </c>
      <c r="C65" s="156" t="s">
        <v>148</v>
      </c>
      <c r="D65" s="156"/>
      <c r="E65" s="171">
        <f>+'I03'!F61</f>
        <v>174081.06</v>
      </c>
      <c r="F65" s="172"/>
      <c r="G65" s="57"/>
    </row>
    <row r="66" spans="1:7" ht="13" outlineLevel="2" x14ac:dyDescent="0.3">
      <c r="A66" s="57"/>
      <c r="B66" s="146">
        <v>4311</v>
      </c>
      <c r="C66" s="156" t="s">
        <v>149</v>
      </c>
      <c r="D66" s="156"/>
      <c r="E66" s="171">
        <f>+'I03'!F62</f>
        <v>264386.83</v>
      </c>
      <c r="F66" s="172"/>
      <c r="G66" s="57"/>
    </row>
    <row r="67" spans="1:7" ht="13" outlineLevel="2" x14ac:dyDescent="0.3">
      <c r="A67" s="57"/>
      <c r="B67" s="146">
        <v>4312</v>
      </c>
      <c r="C67" s="156" t="s">
        <v>150</v>
      </c>
      <c r="D67" s="156"/>
      <c r="E67" s="171">
        <f>+'I03'!F63</f>
        <v>0</v>
      </c>
      <c r="F67" s="172"/>
      <c r="G67" s="57"/>
    </row>
    <row r="68" spans="1:7" ht="13" outlineLevel="2" x14ac:dyDescent="0.3">
      <c r="A68" s="57"/>
      <c r="B68" s="146">
        <v>4313</v>
      </c>
      <c r="C68" s="156" t="s">
        <v>1582</v>
      </c>
      <c r="D68" s="156"/>
      <c r="E68" s="171">
        <f>+'I03'!F64</f>
        <v>0</v>
      </c>
      <c r="F68" s="172"/>
      <c r="G68" s="57"/>
    </row>
    <row r="69" spans="1:7" ht="13" outlineLevel="2" x14ac:dyDescent="0.3">
      <c r="A69" s="57"/>
      <c r="B69" s="146">
        <v>4314</v>
      </c>
      <c r="C69" s="156" t="s">
        <v>1585</v>
      </c>
      <c r="D69" s="180"/>
      <c r="E69" s="171">
        <f>+'I03'!F65</f>
        <v>0</v>
      </c>
      <c r="F69" s="172"/>
      <c r="G69" s="57"/>
    </row>
    <row r="70" spans="1:7" ht="26" outlineLevel="2" x14ac:dyDescent="0.3">
      <c r="A70" s="57"/>
      <c r="B70" s="146">
        <v>4315</v>
      </c>
      <c r="C70" s="156" t="s">
        <v>1779</v>
      </c>
      <c r="D70" s="180"/>
      <c r="E70" s="171">
        <f>+'I03'!F66</f>
        <v>0</v>
      </c>
      <c r="F70" s="172"/>
      <c r="G70" s="57"/>
    </row>
    <row r="71" spans="1:7" ht="13" outlineLevel="1" x14ac:dyDescent="0.3">
      <c r="A71" s="57"/>
      <c r="B71" s="178">
        <v>44</v>
      </c>
      <c r="C71" s="173" t="s">
        <v>151</v>
      </c>
      <c r="D71" s="173"/>
      <c r="E71" s="171"/>
      <c r="F71" s="172">
        <f>+'I03'!F67</f>
        <v>80025.320000000007</v>
      </c>
      <c r="G71" s="57"/>
    </row>
    <row r="72" spans="1:7" ht="13" outlineLevel="2" x14ac:dyDescent="0.3">
      <c r="A72" s="57"/>
      <c r="B72" s="146">
        <v>4401</v>
      </c>
      <c r="C72" s="156" t="s">
        <v>151</v>
      </c>
      <c r="D72" s="156"/>
      <c r="E72" s="171">
        <f>+'I03'!F68</f>
        <v>80025.320000000007</v>
      </c>
      <c r="F72" s="172"/>
      <c r="G72" s="57"/>
    </row>
    <row r="73" spans="1:7" ht="13" outlineLevel="1" x14ac:dyDescent="0.3">
      <c r="A73" s="57"/>
      <c r="B73" s="178">
        <v>45</v>
      </c>
      <c r="C73" s="173" t="s">
        <v>24</v>
      </c>
      <c r="D73" s="173"/>
      <c r="E73" s="171"/>
      <c r="F73" s="172">
        <f>+'I03'!F69</f>
        <v>0</v>
      </c>
      <c r="G73" s="57"/>
    </row>
    <row r="74" spans="1:7" ht="13" outlineLevel="2" x14ac:dyDescent="0.3">
      <c r="A74" s="57"/>
      <c r="B74" s="146">
        <v>4501</v>
      </c>
      <c r="C74" s="156" t="s">
        <v>152</v>
      </c>
      <c r="D74" s="156"/>
      <c r="E74" s="171">
        <f>+'I03'!F70</f>
        <v>0</v>
      </c>
      <c r="F74" s="149"/>
      <c r="G74" s="57"/>
    </row>
    <row r="75" spans="1:7" ht="26" outlineLevel="1" x14ac:dyDescent="0.3">
      <c r="A75" s="57"/>
      <c r="B75" s="178">
        <v>49</v>
      </c>
      <c r="C75" s="173" t="s">
        <v>1780</v>
      </c>
      <c r="D75" s="173"/>
      <c r="E75" s="171"/>
      <c r="F75" s="172">
        <f>+'I03'!F71</f>
        <v>0</v>
      </c>
      <c r="G75" s="57"/>
    </row>
    <row r="76" spans="1:7" ht="13" outlineLevel="2" x14ac:dyDescent="0.3">
      <c r="A76" s="57"/>
      <c r="B76" s="146">
        <v>4901</v>
      </c>
      <c r="C76" s="156" t="s">
        <v>153</v>
      </c>
      <c r="D76" s="156"/>
      <c r="E76" s="171">
        <f>+'I03'!F72</f>
        <v>0</v>
      </c>
      <c r="F76" s="172"/>
      <c r="G76" s="57"/>
    </row>
    <row r="77" spans="1:7" ht="7.5" customHeight="1" x14ac:dyDescent="0.3">
      <c r="A77" s="57"/>
      <c r="B77" s="146"/>
      <c r="C77" s="175"/>
      <c r="D77" s="175"/>
      <c r="E77" s="171"/>
      <c r="F77" s="172"/>
      <c r="G77" s="57"/>
    </row>
    <row r="78" spans="1:7" ht="13" x14ac:dyDescent="0.3">
      <c r="A78" s="57"/>
      <c r="B78" s="27">
        <v>5</v>
      </c>
      <c r="C78" s="5" t="s">
        <v>77</v>
      </c>
      <c r="D78" s="5"/>
      <c r="E78" s="174"/>
      <c r="F78" s="169">
        <f>+'I03'!F74</f>
        <v>139736.76</v>
      </c>
      <c r="G78" s="57"/>
    </row>
    <row r="79" spans="1:7" ht="13" outlineLevel="1" x14ac:dyDescent="0.3">
      <c r="A79" s="57"/>
      <c r="B79" s="178">
        <v>51</v>
      </c>
      <c r="C79" s="173" t="s">
        <v>26</v>
      </c>
      <c r="D79" s="173"/>
      <c r="E79" s="171"/>
      <c r="F79" s="172">
        <f>+'I03'!F75</f>
        <v>139736.76</v>
      </c>
      <c r="G79" s="57"/>
    </row>
    <row r="80" spans="1:7" ht="13" outlineLevel="2" x14ac:dyDescent="0.3">
      <c r="A80" s="57"/>
      <c r="B80" s="146">
        <v>5101</v>
      </c>
      <c r="C80" s="156" t="s">
        <v>627</v>
      </c>
      <c r="D80" s="156"/>
      <c r="E80" s="171">
        <f>+'I03'!F76</f>
        <v>0</v>
      </c>
      <c r="F80" s="172"/>
      <c r="G80" s="57"/>
    </row>
    <row r="81" spans="1:7" ht="13" outlineLevel="2" x14ac:dyDescent="0.3">
      <c r="A81" s="57"/>
      <c r="B81" s="146">
        <v>5102</v>
      </c>
      <c r="C81" s="156" t="s">
        <v>273</v>
      </c>
      <c r="D81" s="156"/>
      <c r="E81" s="171">
        <f>+'I03'!F77</f>
        <v>0</v>
      </c>
      <c r="F81" s="172"/>
      <c r="G81" s="57"/>
    </row>
    <row r="82" spans="1:7" ht="13" outlineLevel="2" x14ac:dyDescent="0.3">
      <c r="A82" s="57"/>
      <c r="B82" s="146">
        <v>5103</v>
      </c>
      <c r="C82" s="156" t="s">
        <v>1781</v>
      </c>
      <c r="D82" s="156"/>
      <c r="E82" s="171">
        <f>+'I03'!F78</f>
        <v>0</v>
      </c>
      <c r="F82" s="172"/>
      <c r="G82" s="57"/>
    </row>
    <row r="83" spans="1:7" ht="13" outlineLevel="2" x14ac:dyDescent="0.3">
      <c r="A83" s="57"/>
      <c r="B83" s="146">
        <v>5104</v>
      </c>
      <c r="C83" s="156" t="s">
        <v>1782</v>
      </c>
      <c r="D83" s="156"/>
      <c r="E83" s="171">
        <f>+'I03'!F79</f>
        <v>0</v>
      </c>
      <c r="F83" s="172"/>
      <c r="G83" s="57"/>
    </row>
    <row r="84" spans="1:7" ht="13" outlineLevel="2" x14ac:dyDescent="0.3">
      <c r="A84" s="57"/>
      <c r="B84" s="146">
        <v>5105</v>
      </c>
      <c r="C84" s="156" t="s">
        <v>1783</v>
      </c>
      <c r="D84" s="156"/>
      <c r="E84" s="171">
        <f>+'I03'!F80</f>
        <v>0</v>
      </c>
      <c r="F84" s="172"/>
      <c r="G84" s="57"/>
    </row>
    <row r="85" spans="1:7" ht="13" outlineLevel="2" x14ac:dyDescent="0.3">
      <c r="A85" s="57"/>
      <c r="B85" s="146">
        <v>5109</v>
      </c>
      <c r="C85" s="156" t="s">
        <v>1257</v>
      </c>
      <c r="D85" s="156"/>
      <c r="E85" s="171">
        <f>'I03'!F81</f>
        <v>139736.76</v>
      </c>
      <c r="F85" s="172"/>
      <c r="G85" s="57"/>
    </row>
    <row r="86" spans="1:7" ht="26" outlineLevel="1" x14ac:dyDescent="0.3">
      <c r="A86" s="57"/>
      <c r="B86" s="178">
        <v>59</v>
      </c>
      <c r="C86" s="173" t="s">
        <v>1784</v>
      </c>
      <c r="D86" s="173"/>
      <c r="E86" s="171"/>
      <c r="F86" s="172">
        <f>'I03'!F82</f>
        <v>0</v>
      </c>
      <c r="G86" s="57"/>
    </row>
    <row r="87" spans="1:7" ht="13" outlineLevel="2" x14ac:dyDescent="0.3">
      <c r="A87" s="57"/>
      <c r="B87" s="146">
        <v>5901</v>
      </c>
      <c r="C87" s="156" t="s">
        <v>155</v>
      </c>
      <c r="D87" s="156"/>
      <c r="E87" s="171">
        <f>'I03'!F83</f>
        <v>0</v>
      </c>
      <c r="F87" s="172"/>
      <c r="G87" s="57"/>
    </row>
    <row r="88" spans="1:7" ht="8.25" customHeight="1" x14ac:dyDescent="0.3">
      <c r="A88" s="57"/>
      <c r="B88" s="146"/>
      <c r="C88" s="175"/>
      <c r="D88" s="175"/>
      <c r="E88" s="171"/>
      <c r="F88" s="172"/>
      <c r="G88" s="57"/>
    </row>
    <row r="89" spans="1:7" ht="13" x14ac:dyDescent="0.3">
      <c r="A89" s="57"/>
      <c r="B89" s="27">
        <v>6</v>
      </c>
      <c r="C89" s="5" t="s">
        <v>79</v>
      </c>
      <c r="D89" s="5"/>
      <c r="E89" s="174"/>
      <c r="F89" s="169">
        <f>+'I03'!F85</f>
        <v>0</v>
      </c>
      <c r="G89" s="57"/>
    </row>
    <row r="90" spans="1:7" ht="13" outlineLevel="1" x14ac:dyDescent="0.3">
      <c r="A90" s="57"/>
      <c r="B90" s="178">
        <v>61</v>
      </c>
      <c r="C90" s="173" t="s">
        <v>28</v>
      </c>
      <c r="D90" s="173"/>
      <c r="E90" s="171"/>
      <c r="F90" s="182">
        <f>'I03'!F86</f>
        <v>0</v>
      </c>
      <c r="G90" s="57"/>
    </row>
    <row r="91" spans="1:7" ht="13" outlineLevel="2" x14ac:dyDescent="0.3">
      <c r="A91" s="57"/>
      <c r="B91" s="146">
        <v>6102</v>
      </c>
      <c r="C91" s="156" t="s">
        <v>156</v>
      </c>
      <c r="D91" s="156"/>
      <c r="E91" s="171">
        <f>'I03'!F87</f>
        <v>0</v>
      </c>
      <c r="F91" s="149"/>
      <c r="G91" s="57"/>
    </row>
    <row r="92" spans="1:7" ht="13" outlineLevel="2" x14ac:dyDescent="0.3">
      <c r="A92" s="57"/>
      <c r="B92" s="146">
        <v>6103</v>
      </c>
      <c r="C92" s="156" t="s">
        <v>157</v>
      </c>
      <c r="D92" s="156"/>
      <c r="E92" s="171">
        <f>'I03'!F88</f>
        <v>0</v>
      </c>
      <c r="F92" s="149"/>
      <c r="G92" s="57"/>
    </row>
    <row r="93" spans="1:7" ht="13" outlineLevel="2" x14ac:dyDescent="0.3">
      <c r="A93" s="57"/>
      <c r="B93" s="146">
        <v>6104</v>
      </c>
      <c r="C93" s="156" t="s">
        <v>158</v>
      </c>
      <c r="D93" s="156"/>
      <c r="E93" s="171">
        <f>'I03'!F89</f>
        <v>0</v>
      </c>
      <c r="F93" s="149"/>
      <c r="G93" s="57"/>
    </row>
    <row r="94" spans="1:7" ht="13" outlineLevel="2" x14ac:dyDescent="0.3">
      <c r="A94" s="57"/>
      <c r="B94" s="146">
        <v>6105</v>
      </c>
      <c r="C94" s="156" t="s">
        <v>282</v>
      </c>
      <c r="D94" s="156"/>
      <c r="E94" s="171">
        <f>'I03'!F90</f>
        <v>0</v>
      </c>
      <c r="F94" s="149"/>
      <c r="G94" s="57"/>
    </row>
    <row r="95" spans="1:7" ht="13" outlineLevel="2" x14ac:dyDescent="0.3">
      <c r="A95" s="57"/>
      <c r="B95" s="146">
        <v>6109</v>
      </c>
      <c r="C95" s="156" t="s">
        <v>160</v>
      </c>
      <c r="D95" s="156"/>
      <c r="E95" s="171">
        <f>'I03'!F91</f>
        <v>0</v>
      </c>
      <c r="F95" s="149"/>
      <c r="G95" s="57"/>
    </row>
    <row r="96" spans="1:7" ht="13" outlineLevel="1" x14ac:dyDescent="0.3">
      <c r="A96" s="57"/>
      <c r="B96" s="178">
        <v>63</v>
      </c>
      <c r="C96" s="173" t="s">
        <v>29</v>
      </c>
      <c r="D96" s="173"/>
      <c r="E96" s="181"/>
      <c r="F96" s="182">
        <f>'I03'!F92</f>
        <v>0</v>
      </c>
      <c r="G96" s="57"/>
    </row>
    <row r="97" spans="1:7" ht="13" outlineLevel="2" x14ac:dyDescent="0.3">
      <c r="A97" s="57"/>
      <c r="B97" s="146">
        <v>6301</v>
      </c>
      <c r="C97" s="156" t="s">
        <v>29</v>
      </c>
      <c r="D97" s="156"/>
      <c r="E97" s="171">
        <f>'I03'!F93</f>
        <v>0</v>
      </c>
      <c r="F97" s="149"/>
      <c r="G97" s="57"/>
    </row>
    <row r="98" spans="1:7" ht="39" outlineLevel="1" x14ac:dyDescent="0.3">
      <c r="A98" s="57"/>
      <c r="B98" s="178">
        <v>69</v>
      </c>
      <c r="C98" s="173" t="s">
        <v>1785</v>
      </c>
      <c r="D98" s="173"/>
      <c r="E98" s="171"/>
      <c r="F98" s="172">
        <f>'I03'!F94</f>
        <v>0</v>
      </c>
      <c r="G98" s="57"/>
    </row>
    <row r="99" spans="1:7" ht="13" outlineLevel="2" x14ac:dyDescent="0.3">
      <c r="A99" s="57"/>
      <c r="B99" s="146">
        <v>6901</v>
      </c>
      <c r="C99" s="156" t="s">
        <v>1786</v>
      </c>
      <c r="D99" s="156"/>
      <c r="E99" s="171">
        <f>'I03'!F95</f>
        <v>0</v>
      </c>
      <c r="F99" s="172"/>
      <c r="G99" s="57"/>
    </row>
    <row r="100" spans="1:7" ht="6.75" customHeight="1" x14ac:dyDescent="0.3">
      <c r="A100" s="57"/>
      <c r="B100" s="146"/>
      <c r="C100" s="175"/>
      <c r="D100" s="175"/>
      <c r="E100" s="171"/>
      <c r="F100" s="172"/>
      <c r="G100" s="57"/>
    </row>
    <row r="101" spans="1:7" ht="26" x14ac:dyDescent="0.3">
      <c r="A101" s="57"/>
      <c r="B101" s="27">
        <v>7</v>
      </c>
      <c r="C101" s="5" t="s">
        <v>175</v>
      </c>
      <c r="D101" s="5"/>
      <c r="E101" s="174"/>
      <c r="F101" s="169">
        <f>'I03'!F97</f>
        <v>179628.92</v>
      </c>
      <c r="G101" s="57"/>
    </row>
    <row r="102" spans="1:7" ht="26" outlineLevel="1" x14ac:dyDescent="0.3">
      <c r="A102" s="57"/>
      <c r="B102" s="178">
        <v>71</v>
      </c>
      <c r="C102" s="173" t="s">
        <v>1788</v>
      </c>
      <c r="D102" s="173"/>
      <c r="E102" s="171"/>
      <c r="F102" s="172">
        <f>'I03'!F98</f>
        <v>0</v>
      </c>
      <c r="G102" s="57"/>
    </row>
    <row r="103" spans="1:7" ht="13" outlineLevel="2" x14ac:dyDescent="0.3">
      <c r="A103" s="57"/>
      <c r="B103" s="146">
        <v>7101</v>
      </c>
      <c r="C103" s="156" t="s">
        <v>1789</v>
      </c>
      <c r="D103" s="156"/>
      <c r="E103" s="171">
        <f>'I03'!F99</f>
        <v>0</v>
      </c>
      <c r="F103" s="172"/>
      <c r="G103" s="57"/>
    </row>
    <row r="104" spans="1:7" ht="13" outlineLevel="2" x14ac:dyDescent="0.3">
      <c r="A104" s="57"/>
      <c r="B104" s="146">
        <v>7102</v>
      </c>
      <c r="C104" s="156" t="s">
        <v>1790</v>
      </c>
      <c r="D104" s="156"/>
      <c r="E104" s="171">
        <f>'I03'!F100</f>
        <v>0</v>
      </c>
      <c r="F104" s="172"/>
      <c r="G104" s="57"/>
    </row>
    <row r="105" spans="1:7" ht="26" outlineLevel="1" x14ac:dyDescent="0.3">
      <c r="A105" s="57"/>
      <c r="B105" s="178">
        <v>72</v>
      </c>
      <c r="C105" s="173" t="s">
        <v>1791</v>
      </c>
      <c r="D105" s="173"/>
      <c r="E105" s="181"/>
      <c r="F105" s="172">
        <f>'I03'!F101</f>
        <v>0</v>
      </c>
      <c r="G105" s="57"/>
    </row>
    <row r="106" spans="1:7" ht="13" outlineLevel="2" x14ac:dyDescent="0.3">
      <c r="A106" s="57"/>
      <c r="B106" s="146">
        <v>7201</v>
      </c>
      <c r="C106" s="156" t="s">
        <v>179</v>
      </c>
      <c r="D106" s="156"/>
      <c r="E106" s="171">
        <f>'I03'!F102</f>
        <v>0</v>
      </c>
      <c r="F106" s="172"/>
      <c r="G106" s="57"/>
    </row>
    <row r="107" spans="1:7" ht="13" outlineLevel="2" x14ac:dyDescent="0.3">
      <c r="A107" s="57"/>
      <c r="B107" s="146">
        <v>7202</v>
      </c>
      <c r="C107" s="156" t="s">
        <v>180</v>
      </c>
      <c r="D107" s="156"/>
      <c r="E107" s="171">
        <f>'I03'!F103</f>
        <v>0</v>
      </c>
      <c r="F107" s="172"/>
      <c r="G107" s="57"/>
    </row>
    <row r="108" spans="1:7" ht="13" outlineLevel="2" x14ac:dyDescent="0.3">
      <c r="A108" s="57"/>
      <c r="B108" s="146">
        <v>7203</v>
      </c>
      <c r="C108" s="156" t="s">
        <v>78</v>
      </c>
      <c r="D108" s="156"/>
      <c r="E108" s="171">
        <f>'I03'!F104</f>
        <v>0</v>
      </c>
      <c r="F108" s="172"/>
      <c r="G108" s="57"/>
    </row>
    <row r="109" spans="1:7" ht="13" outlineLevel="2" x14ac:dyDescent="0.3">
      <c r="A109" s="57"/>
      <c r="B109" s="146">
        <v>7209</v>
      </c>
      <c r="C109" s="156" t="s">
        <v>181</v>
      </c>
      <c r="D109" s="156"/>
      <c r="E109" s="171">
        <f>'I03'!F105</f>
        <v>0</v>
      </c>
      <c r="F109" s="172"/>
      <c r="G109" s="57"/>
    </row>
    <row r="110" spans="1:7" ht="26" outlineLevel="1" x14ac:dyDescent="0.3">
      <c r="A110" s="57"/>
      <c r="B110" s="178">
        <v>73</v>
      </c>
      <c r="C110" s="173" t="s">
        <v>1792</v>
      </c>
      <c r="D110" s="173"/>
      <c r="E110" s="171"/>
      <c r="F110" s="172">
        <f>'I03'!F106</f>
        <v>0</v>
      </c>
      <c r="G110" s="57"/>
    </row>
    <row r="111" spans="1:7" ht="13" outlineLevel="2" x14ac:dyDescent="0.3">
      <c r="A111" s="57"/>
      <c r="B111" s="146">
        <v>7301</v>
      </c>
      <c r="C111" s="156" t="s">
        <v>183</v>
      </c>
      <c r="D111" s="156"/>
      <c r="E111" s="171">
        <f>'I03'!F107</f>
        <v>0</v>
      </c>
      <c r="F111" s="172"/>
      <c r="G111" s="57"/>
    </row>
    <row r="112" spans="1:7" ht="13" outlineLevel="2" x14ac:dyDescent="0.3">
      <c r="A112" s="57"/>
      <c r="B112" s="146">
        <v>7302</v>
      </c>
      <c r="C112" s="156" t="s">
        <v>184</v>
      </c>
      <c r="D112" s="156"/>
      <c r="E112" s="171">
        <f>'I03'!F108</f>
        <v>0</v>
      </c>
      <c r="F112" s="172"/>
      <c r="G112" s="57"/>
    </row>
    <row r="113" spans="1:7" ht="13" outlineLevel="2" x14ac:dyDescent="0.3">
      <c r="A113" s="57"/>
      <c r="B113" s="146">
        <v>7303</v>
      </c>
      <c r="C113" s="156" t="s">
        <v>26</v>
      </c>
      <c r="D113" s="156"/>
      <c r="E113" s="171">
        <f>'I03'!F109</f>
        <v>0</v>
      </c>
      <c r="F113" s="172"/>
      <c r="G113" s="57"/>
    </row>
    <row r="114" spans="1:7" ht="13" outlineLevel="2" x14ac:dyDescent="0.3">
      <c r="A114" s="57"/>
      <c r="B114" s="146">
        <v>7309</v>
      </c>
      <c r="C114" s="156" t="s">
        <v>185</v>
      </c>
      <c r="D114" s="156"/>
      <c r="E114" s="171">
        <f>'I03'!F110</f>
        <v>0</v>
      </c>
      <c r="F114" s="172"/>
      <c r="G114" s="57"/>
    </row>
    <row r="115" spans="1:7" ht="39" outlineLevel="1" x14ac:dyDescent="0.3">
      <c r="A115" s="57"/>
      <c r="B115" s="178">
        <v>74</v>
      </c>
      <c r="C115" s="173" t="s">
        <v>1793</v>
      </c>
      <c r="D115" s="173"/>
      <c r="E115" s="171"/>
      <c r="F115" s="172">
        <f>'I03'!F111</f>
        <v>0</v>
      </c>
      <c r="G115" s="57"/>
    </row>
    <row r="116" spans="1:7" ht="13" outlineLevel="2" x14ac:dyDescent="0.3">
      <c r="A116" s="57"/>
      <c r="B116" s="146">
        <v>7401</v>
      </c>
      <c r="C116" s="156" t="s">
        <v>183</v>
      </c>
      <c r="D116" s="156"/>
      <c r="E116" s="171">
        <f>'I03'!F112</f>
        <v>0</v>
      </c>
      <c r="F116" s="172"/>
      <c r="G116" s="57"/>
    </row>
    <row r="117" spans="1:7" ht="13" outlineLevel="2" x14ac:dyDescent="0.3">
      <c r="A117" s="57"/>
      <c r="B117" s="146">
        <v>7402</v>
      </c>
      <c r="C117" s="156" t="s">
        <v>184</v>
      </c>
      <c r="D117" s="156"/>
      <c r="E117" s="171">
        <f>'I03'!F113</f>
        <v>0</v>
      </c>
      <c r="F117" s="172"/>
      <c r="G117" s="57"/>
    </row>
    <row r="118" spans="1:7" ht="13" outlineLevel="2" x14ac:dyDescent="0.3">
      <c r="A118" s="57"/>
      <c r="B118" s="146">
        <v>7403</v>
      </c>
      <c r="C118" s="156" t="s">
        <v>26</v>
      </c>
      <c r="D118" s="156"/>
      <c r="E118" s="171">
        <f>'I03'!F114</f>
        <v>0</v>
      </c>
      <c r="F118" s="172"/>
      <c r="G118" s="57"/>
    </row>
    <row r="119" spans="1:7" ht="13" outlineLevel="2" x14ac:dyDescent="0.3">
      <c r="A119" s="57"/>
      <c r="B119" s="146">
        <v>7409</v>
      </c>
      <c r="C119" s="156" t="s">
        <v>185</v>
      </c>
      <c r="D119" s="156"/>
      <c r="E119" s="171">
        <f>'I03'!F115</f>
        <v>0</v>
      </c>
      <c r="F119" s="172"/>
      <c r="G119" s="57"/>
    </row>
    <row r="120" spans="1:7" ht="39" outlineLevel="1" x14ac:dyDescent="0.3">
      <c r="A120" s="57"/>
      <c r="B120" s="178">
        <v>75</v>
      </c>
      <c r="C120" s="173" t="s">
        <v>1794</v>
      </c>
      <c r="D120" s="173"/>
      <c r="E120" s="171"/>
      <c r="F120" s="172">
        <f>'I03'!F116</f>
        <v>0</v>
      </c>
      <c r="G120" s="57"/>
    </row>
    <row r="121" spans="1:7" ht="39" outlineLevel="1" x14ac:dyDescent="0.3">
      <c r="A121" s="57"/>
      <c r="B121" s="178">
        <v>76</v>
      </c>
      <c r="C121" s="173" t="s">
        <v>1795</v>
      </c>
      <c r="D121" s="173"/>
      <c r="E121" s="171"/>
      <c r="F121" s="172">
        <f>'I03'!F117</f>
        <v>0</v>
      </c>
      <c r="G121" s="57"/>
    </row>
    <row r="122" spans="1:7" ht="26" outlineLevel="1" x14ac:dyDescent="0.3">
      <c r="A122" s="57"/>
      <c r="B122" s="178">
        <v>77</v>
      </c>
      <c r="C122" s="173" t="s">
        <v>1796</v>
      </c>
      <c r="D122" s="173"/>
      <c r="E122" s="171"/>
      <c r="F122" s="172">
        <f>'I03'!F118</f>
        <v>0</v>
      </c>
      <c r="G122" s="57"/>
    </row>
    <row r="123" spans="1:7" ht="26" outlineLevel="1" x14ac:dyDescent="0.3">
      <c r="A123" s="57"/>
      <c r="B123" s="178">
        <v>78</v>
      </c>
      <c r="C123" s="173" t="s">
        <v>1797</v>
      </c>
      <c r="D123" s="173"/>
      <c r="E123" s="171"/>
      <c r="F123" s="172">
        <f>'I03'!F119</f>
        <v>0</v>
      </c>
      <c r="G123" s="57"/>
    </row>
    <row r="124" spans="1:7" ht="13" outlineLevel="1" x14ac:dyDescent="0.3">
      <c r="A124" s="57"/>
      <c r="B124" s="178">
        <v>79</v>
      </c>
      <c r="C124" s="173" t="s">
        <v>185</v>
      </c>
      <c r="D124" s="173"/>
      <c r="E124" s="171"/>
      <c r="F124" s="172">
        <f>'I03'!F120</f>
        <v>179628.92</v>
      </c>
      <c r="G124" s="57"/>
    </row>
    <row r="125" spans="1:7" ht="13" outlineLevel="2" x14ac:dyDescent="0.3">
      <c r="A125" s="57"/>
      <c r="B125" s="146">
        <v>7901</v>
      </c>
      <c r="C125" s="156" t="s">
        <v>1798</v>
      </c>
      <c r="D125" s="156"/>
      <c r="E125" s="171">
        <f>'I03'!F121</f>
        <v>0</v>
      </c>
      <c r="F125" s="149"/>
      <c r="G125" s="57"/>
    </row>
    <row r="126" spans="1:7" ht="13" outlineLevel="2" x14ac:dyDescent="0.3">
      <c r="A126" s="57"/>
      <c r="B126" s="146">
        <v>7902</v>
      </c>
      <c r="C126" s="156" t="s">
        <v>1799</v>
      </c>
      <c r="D126" s="156"/>
      <c r="E126" s="171">
        <f>'I03'!F122</f>
        <v>179628.92</v>
      </c>
      <c r="F126" s="149"/>
      <c r="G126" s="57"/>
    </row>
    <row r="127" spans="1:7" ht="9.75" customHeight="1" x14ac:dyDescent="0.3">
      <c r="A127" s="57"/>
      <c r="B127" s="146"/>
      <c r="C127" s="175"/>
      <c r="D127" s="175"/>
      <c r="E127" s="171"/>
      <c r="F127" s="149"/>
      <c r="G127" s="57"/>
    </row>
    <row r="128" spans="1:7" ht="26" x14ac:dyDescent="0.3">
      <c r="A128" s="57"/>
      <c r="B128" s="27">
        <v>8</v>
      </c>
      <c r="C128" s="5" t="s">
        <v>189</v>
      </c>
      <c r="D128" s="5"/>
      <c r="E128" s="5"/>
      <c r="F128" s="169">
        <f>'I03'!F124</f>
        <v>37874410.789999999</v>
      </c>
      <c r="G128" s="57"/>
    </row>
    <row r="129" spans="1:11" ht="13" outlineLevel="1" x14ac:dyDescent="0.3">
      <c r="A129" s="57"/>
      <c r="B129" s="178">
        <v>81</v>
      </c>
      <c r="C129" s="173" t="s">
        <v>190</v>
      </c>
      <c r="D129" s="173"/>
      <c r="E129" s="171"/>
      <c r="F129" s="172">
        <f>'I03'!F125</f>
        <v>22289682.620000001</v>
      </c>
      <c r="G129" s="57"/>
    </row>
    <row r="130" spans="1:11" ht="13" outlineLevel="2" x14ac:dyDescent="0.3">
      <c r="A130" s="57"/>
      <c r="B130" s="146">
        <v>8101</v>
      </c>
      <c r="C130" s="156" t="s">
        <v>191</v>
      </c>
      <c r="D130" s="156"/>
      <c r="E130" s="171">
        <f>'I03'!F126</f>
        <v>22289682.620000001</v>
      </c>
      <c r="F130" s="149"/>
      <c r="G130" s="57"/>
    </row>
    <row r="131" spans="1:11" ht="13" outlineLevel="2" x14ac:dyDescent="0.3">
      <c r="A131" s="57"/>
      <c r="B131" s="146">
        <v>8102</v>
      </c>
      <c r="C131" s="156" t="s">
        <v>899</v>
      </c>
      <c r="D131" s="156"/>
      <c r="E131" s="171">
        <f>'I03'!F127</f>
        <v>0</v>
      </c>
      <c r="F131" s="149"/>
      <c r="G131" s="57"/>
    </row>
    <row r="132" spans="1:11" ht="13" outlineLevel="1" x14ac:dyDescent="0.3">
      <c r="A132" s="57"/>
      <c r="B132" s="178">
        <v>82</v>
      </c>
      <c r="C132" s="173" t="s">
        <v>83</v>
      </c>
      <c r="D132" s="173"/>
      <c r="E132" s="171"/>
      <c r="F132" s="172">
        <f>'I03'!F128</f>
        <v>15546466</v>
      </c>
      <c r="G132" s="57"/>
    </row>
    <row r="133" spans="1:11" ht="13" outlineLevel="2" x14ac:dyDescent="0.3">
      <c r="A133" s="57"/>
      <c r="B133" s="146">
        <v>8201</v>
      </c>
      <c r="C133" s="156" t="s">
        <v>192</v>
      </c>
      <c r="D133" s="156"/>
      <c r="E133" s="171">
        <f>'I03'!F129</f>
        <v>15546466</v>
      </c>
      <c r="F133" s="149"/>
      <c r="G133" s="57"/>
    </row>
    <row r="134" spans="1:11" ht="13" outlineLevel="1" x14ac:dyDescent="0.3">
      <c r="A134" s="57"/>
      <c r="B134" s="178">
        <v>83</v>
      </c>
      <c r="C134" s="173" t="s">
        <v>41</v>
      </c>
      <c r="D134" s="173"/>
      <c r="E134" s="171"/>
      <c r="F134" s="172">
        <f>'I03'!F130</f>
        <v>0</v>
      </c>
      <c r="G134" s="57"/>
    </row>
    <row r="135" spans="1:11" ht="13" outlineLevel="2" x14ac:dyDescent="0.3">
      <c r="A135" s="57"/>
      <c r="B135" s="146">
        <v>8301</v>
      </c>
      <c r="C135" s="156" t="s">
        <v>193</v>
      </c>
      <c r="D135" s="156"/>
      <c r="E135" s="171">
        <f>'I03'!F131</f>
        <v>0</v>
      </c>
      <c r="F135" s="172"/>
      <c r="G135" s="57"/>
    </row>
    <row r="136" spans="1:11" ht="13" outlineLevel="1" x14ac:dyDescent="0.3">
      <c r="A136" s="57"/>
      <c r="B136" s="178">
        <v>84</v>
      </c>
      <c r="C136" s="173" t="s">
        <v>1801</v>
      </c>
      <c r="D136" s="173"/>
      <c r="E136" s="181"/>
      <c r="F136" s="172">
        <f>'I03'!F132</f>
        <v>0</v>
      </c>
      <c r="G136" s="57"/>
    </row>
    <row r="137" spans="1:11" ht="13" outlineLevel="2" x14ac:dyDescent="0.3">
      <c r="A137" s="57"/>
      <c r="B137" s="146">
        <v>8401</v>
      </c>
      <c r="C137" s="156" t="s">
        <v>1800</v>
      </c>
      <c r="D137" s="156"/>
      <c r="E137" s="171">
        <f>'I03'!F133</f>
        <v>0</v>
      </c>
      <c r="F137" s="172"/>
      <c r="G137" s="57"/>
    </row>
    <row r="138" spans="1:11" ht="13" outlineLevel="1" x14ac:dyDescent="0.3">
      <c r="A138" s="57"/>
      <c r="B138" s="178">
        <v>85</v>
      </c>
      <c r="C138" s="173" t="s">
        <v>1802</v>
      </c>
      <c r="D138" s="173"/>
      <c r="E138" s="181"/>
      <c r="F138" s="172">
        <f>'I03'!F134</f>
        <v>38262.17</v>
      </c>
      <c r="G138" s="57"/>
    </row>
    <row r="139" spans="1:11" ht="26" outlineLevel="2" x14ac:dyDescent="0.3">
      <c r="A139" s="63"/>
      <c r="B139" s="151">
        <v>8501</v>
      </c>
      <c r="C139" s="153" t="s">
        <v>335</v>
      </c>
      <c r="D139" s="156"/>
      <c r="E139" s="171">
        <f>'I03'!F135</f>
        <v>38262.17</v>
      </c>
      <c r="F139" s="172"/>
      <c r="G139" s="57"/>
      <c r="H139" s="29"/>
      <c r="I139" s="29"/>
      <c r="J139" s="29"/>
      <c r="K139" s="29"/>
    </row>
    <row r="140" spans="1:11" ht="26" outlineLevel="2" x14ac:dyDescent="0.3">
      <c r="A140" s="63"/>
      <c r="B140" s="151">
        <v>8502</v>
      </c>
      <c r="C140" s="153" t="s">
        <v>337</v>
      </c>
      <c r="D140" s="156"/>
      <c r="E140" s="171">
        <f>'I03'!F136</f>
        <v>0</v>
      </c>
      <c r="F140" s="172"/>
      <c r="G140" s="57"/>
      <c r="H140" s="29"/>
      <c r="I140" s="29"/>
      <c r="J140" s="29"/>
      <c r="K140" s="29"/>
    </row>
    <row r="141" spans="1:11" ht="13" x14ac:dyDescent="0.3">
      <c r="A141" s="57"/>
      <c r="B141" s="146"/>
      <c r="C141" s="156"/>
      <c r="D141" s="156"/>
      <c r="E141" s="171"/>
      <c r="F141" s="172"/>
      <c r="G141" s="57"/>
    </row>
    <row r="142" spans="1:11" ht="26" x14ac:dyDescent="0.3">
      <c r="A142" s="57"/>
      <c r="B142" s="27">
        <v>9</v>
      </c>
      <c r="C142" s="5" t="s">
        <v>195</v>
      </c>
      <c r="D142" s="5"/>
      <c r="E142" s="174"/>
      <c r="F142" s="169">
        <f>'I03'!F138</f>
        <v>0</v>
      </c>
      <c r="G142" s="57"/>
    </row>
    <row r="143" spans="1:11" ht="13" outlineLevel="1" x14ac:dyDescent="0.3">
      <c r="A143" s="57"/>
      <c r="B143" s="178">
        <v>91</v>
      </c>
      <c r="C143" s="173" t="s">
        <v>196</v>
      </c>
      <c r="D143" s="173"/>
      <c r="E143" s="181"/>
      <c r="F143" s="172">
        <f>'I03'!F139</f>
        <v>0</v>
      </c>
      <c r="G143" s="57"/>
    </row>
    <row r="144" spans="1:11" ht="14" outlineLevel="2" x14ac:dyDescent="0.4">
      <c r="A144" s="57"/>
      <c r="B144" s="189">
        <v>9101</v>
      </c>
      <c r="C144" s="156" t="s">
        <v>1119</v>
      </c>
      <c r="D144" s="156"/>
      <c r="E144" s="171">
        <f>'I03'!F140</f>
        <v>0</v>
      </c>
      <c r="F144" s="172"/>
      <c r="G144" s="57"/>
    </row>
    <row r="145" spans="1:11" ht="14" outlineLevel="3" x14ac:dyDescent="0.4">
      <c r="A145" s="57"/>
      <c r="B145" s="189">
        <v>910101</v>
      </c>
      <c r="C145" s="190" t="s">
        <v>1120</v>
      </c>
      <c r="D145" s="171">
        <f>'I03'!F141</f>
        <v>0</v>
      </c>
      <c r="E145" s="171"/>
      <c r="F145" s="172"/>
      <c r="G145" s="57"/>
    </row>
    <row r="146" spans="1:11" ht="14" outlineLevel="3" x14ac:dyDescent="0.4">
      <c r="A146" s="57"/>
      <c r="B146" s="189">
        <v>910102</v>
      </c>
      <c r="C146" s="190" t="s">
        <v>1121</v>
      </c>
      <c r="D146" s="171">
        <f>'I03'!F142</f>
        <v>0</v>
      </c>
      <c r="E146" s="171"/>
      <c r="F146" s="172"/>
      <c r="G146" s="57"/>
    </row>
    <row r="147" spans="1:11" ht="14" outlineLevel="2" x14ac:dyDescent="0.4">
      <c r="A147" s="57"/>
      <c r="B147" s="189">
        <v>9102</v>
      </c>
      <c r="C147" s="156" t="s">
        <v>57</v>
      </c>
      <c r="D147" s="156"/>
      <c r="E147" s="171">
        <f>'I03'!F143</f>
        <v>0</v>
      </c>
      <c r="F147" s="172"/>
      <c r="G147" s="57"/>
    </row>
    <row r="148" spans="1:11" ht="14" outlineLevel="3" x14ac:dyDescent="0.4">
      <c r="A148" s="57"/>
      <c r="B148" s="189">
        <v>910201</v>
      </c>
      <c r="C148" s="191" t="s">
        <v>1120</v>
      </c>
      <c r="D148" s="171">
        <f>'I03'!F144</f>
        <v>0</v>
      </c>
      <c r="E148" s="171"/>
      <c r="F148" s="172"/>
      <c r="G148" s="57"/>
    </row>
    <row r="149" spans="1:11" s="29" customFormat="1" ht="14" outlineLevel="3" x14ac:dyDescent="0.4">
      <c r="A149" s="63"/>
      <c r="B149" s="189">
        <v>910202</v>
      </c>
      <c r="C149" s="191" t="s">
        <v>1121</v>
      </c>
      <c r="D149" s="171">
        <f>'I03'!F145</f>
        <v>0</v>
      </c>
      <c r="E149" s="171"/>
      <c r="F149" s="172"/>
      <c r="G149" s="57"/>
    </row>
    <row r="150" spans="1:11" ht="13" outlineLevel="1" x14ac:dyDescent="0.3">
      <c r="A150" s="57"/>
      <c r="B150" s="178">
        <v>93</v>
      </c>
      <c r="C150" s="173" t="s">
        <v>197</v>
      </c>
      <c r="D150" s="173"/>
      <c r="E150" s="171"/>
      <c r="F150" s="172">
        <f>'I03'!F146</f>
        <v>0</v>
      </c>
      <c r="G150" s="57"/>
    </row>
    <row r="151" spans="1:11" ht="14" outlineLevel="2" x14ac:dyDescent="0.4">
      <c r="A151" s="63"/>
      <c r="B151" s="189">
        <v>9301</v>
      </c>
      <c r="C151" s="153" t="s">
        <v>1119</v>
      </c>
      <c r="D151" s="156"/>
      <c r="E151" s="171">
        <f>'I03'!F147</f>
        <v>0</v>
      </c>
      <c r="F151" s="172"/>
      <c r="G151" s="57"/>
      <c r="H151" s="29"/>
      <c r="I151" s="29"/>
      <c r="J151" s="29"/>
      <c r="K151" s="29"/>
    </row>
    <row r="152" spans="1:11" ht="14" outlineLevel="3" x14ac:dyDescent="0.4">
      <c r="A152" s="63"/>
      <c r="B152" s="189">
        <v>930101</v>
      </c>
      <c r="C152" s="191" t="s">
        <v>1120</v>
      </c>
      <c r="D152" s="171">
        <f>'I03'!F148</f>
        <v>0</v>
      </c>
      <c r="E152" s="171"/>
      <c r="F152" s="172"/>
      <c r="G152" s="57"/>
      <c r="H152" s="29"/>
      <c r="I152" s="29"/>
      <c r="J152" s="29"/>
      <c r="K152" s="29"/>
    </row>
    <row r="153" spans="1:11" ht="14" outlineLevel="3" x14ac:dyDescent="0.4">
      <c r="A153" s="63"/>
      <c r="B153" s="189">
        <v>930102</v>
      </c>
      <c r="C153" s="191" t="s">
        <v>1121</v>
      </c>
      <c r="D153" s="171">
        <f>'I03'!F149</f>
        <v>0</v>
      </c>
      <c r="E153" s="171"/>
      <c r="F153" s="172"/>
      <c r="G153" s="57"/>
      <c r="H153" s="29"/>
      <c r="I153" s="29"/>
      <c r="J153" s="29"/>
      <c r="K153" s="29"/>
    </row>
    <row r="154" spans="1:11" ht="14" outlineLevel="2" x14ac:dyDescent="0.4">
      <c r="A154" s="63"/>
      <c r="B154" s="189">
        <v>9302</v>
      </c>
      <c r="C154" s="153" t="s">
        <v>57</v>
      </c>
      <c r="D154" s="156"/>
      <c r="E154" s="171">
        <f>'I03'!F150</f>
        <v>0</v>
      </c>
      <c r="F154" s="172"/>
      <c r="G154" s="57"/>
      <c r="H154" s="29"/>
      <c r="I154" s="29"/>
      <c r="J154" s="29"/>
      <c r="K154" s="29"/>
    </row>
    <row r="155" spans="1:11" ht="14" outlineLevel="3" x14ac:dyDescent="0.4">
      <c r="A155" s="63"/>
      <c r="B155" s="189">
        <v>930201</v>
      </c>
      <c r="C155" s="191" t="s">
        <v>1120</v>
      </c>
      <c r="D155" s="171">
        <f>'I03'!F151</f>
        <v>0</v>
      </c>
      <c r="E155" s="171"/>
      <c r="F155" s="172"/>
      <c r="G155" s="57"/>
      <c r="H155" s="29"/>
      <c r="I155" s="29"/>
      <c r="J155" s="29"/>
      <c r="K155" s="29"/>
    </row>
    <row r="156" spans="1:11" ht="14" outlineLevel="3" x14ac:dyDescent="0.4">
      <c r="A156" s="63"/>
      <c r="B156" s="189">
        <v>930202</v>
      </c>
      <c r="C156" s="191" t="s">
        <v>1121</v>
      </c>
      <c r="D156" s="171">
        <f>'I03'!F152</f>
        <v>0</v>
      </c>
      <c r="E156" s="171"/>
      <c r="F156" s="172"/>
      <c r="G156" s="57"/>
      <c r="H156" s="29"/>
      <c r="I156" s="29"/>
      <c r="J156" s="29"/>
      <c r="K156" s="29"/>
    </row>
    <row r="157" spans="1:11" ht="13" outlineLevel="1" x14ac:dyDescent="0.3">
      <c r="A157" s="57"/>
      <c r="B157" s="178">
        <v>95</v>
      </c>
      <c r="C157" s="173" t="s">
        <v>85</v>
      </c>
      <c r="D157" s="173"/>
      <c r="E157" s="181"/>
      <c r="F157" s="172">
        <f>'I03'!F153</f>
        <v>0</v>
      </c>
      <c r="G157" s="57"/>
    </row>
    <row r="158" spans="1:11" ht="14" outlineLevel="2" x14ac:dyDescent="0.4">
      <c r="A158" s="63"/>
      <c r="B158" s="189">
        <v>9501</v>
      </c>
      <c r="C158" s="153" t="s">
        <v>1119</v>
      </c>
      <c r="D158" s="156"/>
      <c r="E158" s="171">
        <f>'I03'!F154</f>
        <v>0</v>
      </c>
      <c r="F158" s="172"/>
      <c r="G158" s="57"/>
      <c r="H158" s="29"/>
      <c r="I158" s="29"/>
      <c r="J158" s="29"/>
      <c r="K158" s="29"/>
    </row>
    <row r="159" spans="1:11" ht="14" outlineLevel="3" x14ac:dyDescent="0.4">
      <c r="A159" s="63"/>
      <c r="B159" s="189">
        <v>950101</v>
      </c>
      <c r="C159" s="191" t="s">
        <v>1120</v>
      </c>
      <c r="D159" s="171">
        <f>'I03'!F155</f>
        <v>0</v>
      </c>
      <c r="E159" s="171"/>
      <c r="F159" s="172"/>
      <c r="G159" s="57"/>
      <c r="H159" s="29"/>
      <c r="I159" s="29"/>
      <c r="J159" s="29"/>
      <c r="K159" s="29"/>
    </row>
    <row r="160" spans="1:11" ht="14" outlineLevel="3" x14ac:dyDescent="0.4">
      <c r="A160" s="63"/>
      <c r="B160" s="189">
        <v>950102</v>
      </c>
      <c r="C160" s="191" t="s">
        <v>1121</v>
      </c>
      <c r="D160" s="171">
        <f>'I03'!F156</f>
        <v>0</v>
      </c>
      <c r="E160" s="171"/>
      <c r="F160" s="172"/>
      <c r="G160" s="57"/>
      <c r="H160" s="29"/>
      <c r="I160" s="29"/>
      <c r="J160" s="29"/>
      <c r="K160" s="29"/>
    </row>
    <row r="161" spans="1:11" ht="14" outlineLevel="2" x14ac:dyDescent="0.4">
      <c r="A161" s="63"/>
      <c r="B161" s="189">
        <v>9502</v>
      </c>
      <c r="C161" s="153" t="s">
        <v>57</v>
      </c>
      <c r="D161" s="156"/>
      <c r="E161" s="171">
        <f>'I03'!F157</f>
        <v>0</v>
      </c>
      <c r="F161" s="172"/>
      <c r="G161" s="57"/>
      <c r="H161" s="29"/>
      <c r="I161" s="29"/>
      <c r="J161" s="29"/>
      <c r="K161" s="29"/>
    </row>
    <row r="162" spans="1:11" ht="14" outlineLevel="3" x14ac:dyDescent="0.4">
      <c r="A162" s="63"/>
      <c r="B162" s="189">
        <v>950201</v>
      </c>
      <c r="C162" s="191" t="s">
        <v>1120</v>
      </c>
      <c r="D162" s="171">
        <f>'I03'!F158</f>
        <v>0</v>
      </c>
      <c r="E162" s="171"/>
      <c r="F162" s="172"/>
      <c r="G162" s="57"/>
      <c r="H162" s="29"/>
      <c r="I162" s="29"/>
      <c r="J162" s="29"/>
      <c r="K162" s="29"/>
    </row>
    <row r="163" spans="1:11" ht="14" outlineLevel="3" x14ac:dyDescent="0.4">
      <c r="A163" s="63"/>
      <c r="B163" s="189">
        <v>950202</v>
      </c>
      <c r="C163" s="191" t="s">
        <v>1121</v>
      </c>
      <c r="D163" s="171">
        <f>'I03'!F159</f>
        <v>0</v>
      </c>
      <c r="E163" s="171"/>
      <c r="F163" s="172"/>
      <c r="G163" s="57"/>
      <c r="H163" s="29"/>
      <c r="I163" s="29"/>
      <c r="J163" s="29"/>
      <c r="K163" s="29"/>
    </row>
    <row r="164" spans="1:11" ht="26" outlineLevel="1" x14ac:dyDescent="0.3">
      <c r="A164" s="57"/>
      <c r="B164" s="178">
        <v>97</v>
      </c>
      <c r="C164" s="173" t="s">
        <v>46</v>
      </c>
      <c r="D164" s="173"/>
      <c r="E164" s="181"/>
      <c r="F164" s="172">
        <f>'I03'!F160</f>
        <v>0</v>
      </c>
      <c r="G164" s="57"/>
    </row>
    <row r="165" spans="1:11" ht="14" outlineLevel="2" x14ac:dyDescent="0.4">
      <c r="A165" s="63"/>
      <c r="B165" s="189">
        <v>9701</v>
      </c>
      <c r="C165" s="153" t="s">
        <v>348</v>
      </c>
      <c r="D165" s="156"/>
      <c r="E165" s="171">
        <f>'I03'!F161</f>
        <v>0</v>
      </c>
      <c r="F165" s="172"/>
      <c r="G165" s="57"/>
      <c r="H165" s="29"/>
      <c r="I165" s="29"/>
      <c r="J165" s="29"/>
      <c r="K165" s="29"/>
    </row>
    <row r="166" spans="1:11" ht="14" outlineLevel="2" x14ac:dyDescent="0.4">
      <c r="A166" s="63"/>
      <c r="B166" s="189">
        <v>9702</v>
      </c>
      <c r="C166" s="153" t="s">
        <v>350</v>
      </c>
      <c r="D166" s="156"/>
      <c r="E166" s="171">
        <f>'I03'!F162</f>
        <v>0</v>
      </c>
      <c r="F166" s="172"/>
      <c r="G166" s="57"/>
      <c r="H166" s="29"/>
      <c r="I166" s="29"/>
      <c r="J166" s="29"/>
      <c r="K166" s="29"/>
    </row>
    <row r="167" spans="1:11" ht="14" outlineLevel="2" x14ac:dyDescent="0.4">
      <c r="A167" s="63"/>
      <c r="B167" s="189">
        <v>9703</v>
      </c>
      <c r="C167" s="153" t="s">
        <v>352</v>
      </c>
      <c r="D167" s="156"/>
      <c r="E167" s="171">
        <f>'I03'!F163</f>
        <v>0</v>
      </c>
      <c r="F167" s="172"/>
      <c r="G167" s="57"/>
      <c r="H167" s="29"/>
      <c r="I167" s="29"/>
      <c r="J167" s="29"/>
      <c r="K167" s="29"/>
    </row>
    <row r="168" spans="1:11" ht="26" outlineLevel="2" x14ac:dyDescent="0.3">
      <c r="A168" s="63"/>
      <c r="B168" s="192">
        <v>9709</v>
      </c>
      <c r="C168" s="156" t="s">
        <v>1540</v>
      </c>
      <c r="D168" s="156"/>
      <c r="E168" s="171">
        <f>'I03'!F164</f>
        <v>0</v>
      </c>
      <c r="F168" s="172"/>
      <c r="G168" s="57"/>
      <c r="H168" s="29"/>
      <c r="I168" s="29"/>
      <c r="J168" s="29"/>
      <c r="K168" s="29"/>
    </row>
    <row r="169" spans="1:11" ht="6.75" customHeight="1" x14ac:dyDescent="0.3">
      <c r="A169" s="57"/>
      <c r="B169" s="146"/>
      <c r="C169" s="175"/>
      <c r="D169" s="175"/>
      <c r="E169" s="171"/>
      <c r="F169" s="149"/>
      <c r="G169" s="57"/>
    </row>
    <row r="170" spans="1:11" ht="13" x14ac:dyDescent="0.3">
      <c r="A170" s="57"/>
      <c r="B170" s="27">
        <v>0</v>
      </c>
      <c r="C170" s="5" t="s">
        <v>198</v>
      </c>
      <c r="D170" s="5"/>
      <c r="E170" s="174"/>
      <c r="F170" s="169">
        <f>'I03'!F166</f>
        <v>0</v>
      </c>
      <c r="G170" s="57"/>
    </row>
    <row r="171" spans="1:11" s="57" customFormat="1" ht="13" outlineLevel="1" x14ac:dyDescent="0.3">
      <c r="B171" s="178" t="s">
        <v>1122</v>
      </c>
      <c r="C171" s="152" t="s">
        <v>47</v>
      </c>
      <c r="D171" s="170"/>
      <c r="E171" s="171"/>
      <c r="F171" s="172">
        <f>'I03'!F167</f>
        <v>0</v>
      </c>
    </row>
    <row r="172" spans="1:11" s="57" customFormat="1" ht="13" outlineLevel="2" x14ac:dyDescent="0.3">
      <c r="B172" s="151" t="s">
        <v>1123</v>
      </c>
      <c r="C172" s="153" t="s">
        <v>1124</v>
      </c>
      <c r="D172" s="170"/>
      <c r="E172" s="171">
        <f>'I03'!F168</f>
        <v>0</v>
      </c>
      <c r="F172" s="172"/>
    </row>
    <row r="173" spans="1:11" s="57" customFormat="1" ht="13" outlineLevel="2" x14ac:dyDescent="0.3">
      <c r="B173" s="151" t="s">
        <v>1125</v>
      </c>
      <c r="C173" s="153" t="s">
        <v>1126</v>
      </c>
      <c r="D173" s="170"/>
      <c r="E173" s="171">
        <f>'I03'!F169</f>
        <v>0</v>
      </c>
      <c r="F173" s="172"/>
    </row>
    <row r="174" spans="1:11" s="57" customFormat="1" ht="13" outlineLevel="1" x14ac:dyDescent="0.3">
      <c r="B174" s="178" t="s">
        <v>1127</v>
      </c>
      <c r="C174" s="152" t="s">
        <v>48</v>
      </c>
      <c r="D174" s="170"/>
      <c r="E174" s="171"/>
      <c r="F174" s="172">
        <f>'I03'!F170</f>
        <v>0</v>
      </c>
    </row>
    <row r="175" spans="1:11" s="57" customFormat="1" ht="13" outlineLevel="2" x14ac:dyDescent="0.3">
      <c r="B175" s="151" t="s">
        <v>1128</v>
      </c>
      <c r="C175" s="153" t="s">
        <v>1129</v>
      </c>
      <c r="D175" s="170"/>
      <c r="E175" s="171">
        <f>'I03'!F171</f>
        <v>0</v>
      </c>
      <c r="F175" s="172"/>
    </row>
    <row r="176" spans="1:11" s="57" customFormat="1" ht="13" outlineLevel="2" x14ac:dyDescent="0.3">
      <c r="B176" s="151" t="s">
        <v>1130</v>
      </c>
      <c r="C176" s="153" t="s">
        <v>1131</v>
      </c>
      <c r="D176" s="170"/>
      <c r="E176" s="171">
        <f>'I03'!F172</f>
        <v>0</v>
      </c>
      <c r="F176" s="172"/>
    </row>
    <row r="177" spans="2:7" s="57" customFormat="1" ht="13" outlineLevel="2" x14ac:dyDescent="0.3">
      <c r="B177" s="151" t="s">
        <v>1132</v>
      </c>
      <c r="C177" s="153" t="s">
        <v>1133</v>
      </c>
      <c r="D177" s="170"/>
      <c r="E177" s="171">
        <f>'I03'!F173</f>
        <v>0</v>
      </c>
      <c r="F177" s="172"/>
    </row>
    <row r="178" spans="2:7" s="57" customFormat="1" ht="13" outlineLevel="2" x14ac:dyDescent="0.3">
      <c r="B178" s="151" t="s">
        <v>1134</v>
      </c>
      <c r="C178" s="153" t="s">
        <v>1135</v>
      </c>
      <c r="D178" s="170"/>
      <c r="E178" s="171">
        <f>'I03'!F174</f>
        <v>0</v>
      </c>
      <c r="F178" s="172"/>
    </row>
    <row r="179" spans="2:7" s="57" customFormat="1" ht="13" outlineLevel="1" x14ac:dyDescent="0.3">
      <c r="B179" s="193" t="s">
        <v>354</v>
      </c>
      <c r="C179" s="152" t="s">
        <v>49</v>
      </c>
      <c r="D179" s="170"/>
      <c r="E179" s="171"/>
      <c r="F179" s="172">
        <f>'I03'!F175</f>
        <v>0</v>
      </c>
    </row>
    <row r="180" spans="2:7" s="57" customFormat="1" ht="13" outlineLevel="2" x14ac:dyDescent="0.3">
      <c r="B180" s="154" t="s">
        <v>355</v>
      </c>
      <c r="C180" s="153" t="s">
        <v>1141</v>
      </c>
      <c r="D180" s="170"/>
      <c r="E180" s="171">
        <f>'I03'!F176</f>
        <v>0</v>
      </c>
      <c r="F180" s="172"/>
    </row>
    <row r="181" spans="2:7" s="57" customFormat="1" ht="7.5" customHeight="1" x14ac:dyDescent="0.3">
      <c r="B181" s="155"/>
      <c r="C181" s="156"/>
      <c r="D181" s="156"/>
      <c r="E181" s="187"/>
      <c r="F181" s="188"/>
    </row>
    <row r="182" spans="2:7" s="63" customFormat="1" ht="18.5" x14ac:dyDescent="0.45">
      <c r="B182" s="151"/>
      <c r="C182" s="225" t="s">
        <v>1140</v>
      </c>
      <c r="D182" s="73"/>
      <c r="E182" s="73"/>
      <c r="F182" s="73"/>
      <c r="G182" s="57"/>
    </row>
    <row r="183" spans="2:7" s="63" customFormat="1" ht="15.75" hidden="1" customHeight="1" x14ac:dyDescent="0.3">
      <c r="B183" s="226">
        <v>1</v>
      </c>
      <c r="C183" s="227" t="s">
        <v>1119</v>
      </c>
      <c r="D183" s="228"/>
      <c r="E183" s="229"/>
      <c r="F183" s="230">
        <f>SUM(E184:E190)</f>
        <v>24761117.190000001</v>
      </c>
      <c r="G183" s="57"/>
    </row>
    <row r="184" spans="2:7" s="63" customFormat="1" ht="15.75" hidden="1" customHeight="1" x14ac:dyDescent="0.3">
      <c r="B184" s="194">
        <v>11</v>
      </c>
      <c r="C184" s="198" t="s">
        <v>50</v>
      </c>
      <c r="D184" s="195"/>
      <c r="E184" s="199">
        <f>F18+F38+F45+F52+F78+F89+D152+D159+F164</f>
        <v>2291805.6499999994</v>
      </c>
      <c r="F184" s="197"/>
      <c r="G184" s="57"/>
    </row>
    <row r="185" spans="2:7" s="63" customFormat="1" ht="15.75" hidden="1" customHeight="1" x14ac:dyDescent="0.3">
      <c r="B185" s="194">
        <v>12</v>
      </c>
      <c r="C185" s="198" t="s">
        <v>51</v>
      </c>
      <c r="D185" s="195"/>
      <c r="E185" s="199">
        <f>F171+F179</f>
        <v>0</v>
      </c>
      <c r="F185" s="197"/>
      <c r="G185" s="57"/>
    </row>
    <row r="186" spans="2:7" s="63" customFormat="1" ht="15.75" hidden="1" customHeight="1" x14ac:dyDescent="0.3">
      <c r="B186" s="194">
        <v>13</v>
      </c>
      <c r="C186" s="198" t="s">
        <v>52</v>
      </c>
      <c r="D186" s="195"/>
      <c r="E186" s="199">
        <f>F174</f>
        <v>0</v>
      </c>
      <c r="F186" s="197"/>
      <c r="G186" s="57"/>
    </row>
    <row r="187" spans="2:7" s="63" customFormat="1" ht="15.75" hidden="1" customHeight="1" x14ac:dyDescent="0.3">
      <c r="B187" s="194">
        <v>14</v>
      </c>
      <c r="C187" s="198" t="s">
        <v>203</v>
      </c>
      <c r="D187" s="195"/>
      <c r="E187" s="199">
        <f>F101</f>
        <v>179628.92</v>
      </c>
      <c r="F187" s="197"/>
      <c r="G187" s="57"/>
    </row>
    <row r="188" spans="2:7" s="63" customFormat="1" ht="15.75" hidden="1" customHeight="1" x14ac:dyDescent="0.3">
      <c r="B188" s="194">
        <v>15</v>
      </c>
      <c r="C188" s="198" t="s">
        <v>54</v>
      </c>
      <c r="D188" s="195"/>
      <c r="E188" s="199">
        <f>F129+F136+D145</f>
        <v>22289682.620000001</v>
      </c>
      <c r="F188" s="197"/>
      <c r="G188" s="57"/>
    </row>
    <row r="189" spans="2:7" s="63" customFormat="1" ht="15.75" hidden="1" customHeight="1" x14ac:dyDescent="0.3">
      <c r="B189" s="194">
        <v>16</v>
      </c>
      <c r="C189" s="198" t="s">
        <v>55</v>
      </c>
      <c r="D189" s="195"/>
      <c r="E189" s="199">
        <f>D146+D153+D160</f>
        <v>0</v>
      </c>
      <c r="F189" s="197"/>
      <c r="G189" s="57"/>
    </row>
    <row r="190" spans="2:7" s="63" customFormat="1" ht="15.75" hidden="1" customHeight="1" x14ac:dyDescent="0.3">
      <c r="B190" s="194">
        <v>17</v>
      </c>
      <c r="C190" s="198" t="s">
        <v>56</v>
      </c>
      <c r="D190" s="195"/>
      <c r="E190" s="199">
        <v>0</v>
      </c>
      <c r="F190" s="197"/>
      <c r="G190" s="57"/>
    </row>
    <row r="191" spans="2:7" s="63" customFormat="1" ht="15.75" hidden="1" customHeight="1" x14ac:dyDescent="0.3">
      <c r="B191" s="204">
        <v>2</v>
      </c>
      <c r="C191" s="205" t="s">
        <v>57</v>
      </c>
      <c r="D191" s="195"/>
      <c r="E191" s="196"/>
      <c r="F191" s="206">
        <f>SUM(E192:E194)</f>
        <v>15584728.17</v>
      </c>
      <c r="G191" s="57"/>
    </row>
    <row r="192" spans="2:7" s="63" customFormat="1" ht="15.75" hidden="1" customHeight="1" x14ac:dyDescent="0.3">
      <c r="B192" s="194">
        <v>25</v>
      </c>
      <c r="C192" s="198" t="s">
        <v>54</v>
      </c>
      <c r="D192" s="195"/>
      <c r="E192" s="199">
        <f>F132+F134+F138+D148+D155+D162</f>
        <v>15584728.17</v>
      </c>
      <c r="F192" s="197"/>
      <c r="G192" s="57"/>
    </row>
    <row r="193" spans="2:10" s="63" customFormat="1" ht="15.75" hidden="1" customHeight="1" x14ac:dyDescent="0.3">
      <c r="B193" s="194">
        <v>26</v>
      </c>
      <c r="C193" s="198" t="s">
        <v>55</v>
      </c>
      <c r="D193" s="195"/>
      <c r="E193" s="199">
        <f>+D149+D156+D163</f>
        <v>0</v>
      </c>
      <c r="F193" s="197"/>
      <c r="G193" s="57"/>
    </row>
    <row r="194" spans="2:10" s="63" customFormat="1" ht="12.75" hidden="1" customHeight="1" x14ac:dyDescent="0.3">
      <c r="B194" s="194">
        <v>27</v>
      </c>
      <c r="C194" s="198" t="s">
        <v>58</v>
      </c>
      <c r="D194" s="195"/>
      <c r="E194" s="199">
        <v>0</v>
      </c>
      <c r="F194" s="197"/>
      <c r="G194" s="57"/>
    </row>
    <row r="195" spans="2:10" s="63" customFormat="1" ht="12.75" hidden="1" customHeight="1" x14ac:dyDescent="0.3">
      <c r="B195" s="200"/>
      <c r="C195" s="201"/>
      <c r="D195" s="202"/>
      <c r="E195" s="203"/>
      <c r="F195" s="207">
        <f>+F183+F191</f>
        <v>40345845.359999999</v>
      </c>
      <c r="G195" s="57"/>
    </row>
    <row r="196" spans="2:10" s="63" customFormat="1" ht="12.75" hidden="1" customHeight="1" x14ac:dyDescent="0.3"/>
    <row r="197" spans="2:10" s="63" customFormat="1" ht="15.75" customHeight="1" x14ac:dyDescent="0.3">
      <c r="B197" s="151"/>
      <c r="C197" s="157" t="s">
        <v>50</v>
      </c>
      <c r="D197" s="147"/>
      <c r="E197" s="59">
        <f>+E184</f>
        <v>2291805.6499999994</v>
      </c>
      <c r="F197" s="59"/>
      <c r="G197" s="57"/>
    </row>
    <row r="198" spans="2:10" s="63" customFormat="1" ht="15.75" customHeight="1" x14ac:dyDescent="0.3">
      <c r="B198" s="151"/>
      <c r="C198" s="157" t="s">
        <v>53</v>
      </c>
      <c r="D198" s="147"/>
      <c r="E198" s="59">
        <f>+E187</f>
        <v>179628.92</v>
      </c>
      <c r="F198" s="59"/>
      <c r="G198" s="57"/>
    </row>
    <row r="199" spans="2:10" s="63" customFormat="1" ht="15.75" customHeight="1" x14ac:dyDescent="0.3">
      <c r="B199" s="151"/>
      <c r="C199" s="157" t="s">
        <v>1136</v>
      </c>
      <c r="D199" s="147"/>
      <c r="E199" s="59">
        <f>+E188+E192</f>
        <v>37874410.789999999</v>
      </c>
      <c r="F199" s="59"/>
      <c r="G199" s="57"/>
    </row>
    <row r="200" spans="2:10" s="63" customFormat="1" ht="15.75" customHeight="1" x14ac:dyDescent="0.3">
      <c r="B200" s="151"/>
      <c r="C200" s="157" t="s">
        <v>1139</v>
      </c>
      <c r="D200" s="147"/>
      <c r="E200" s="59">
        <f>+E189+E193</f>
        <v>0</v>
      </c>
      <c r="F200" s="59"/>
      <c r="G200" s="57"/>
    </row>
    <row r="201" spans="2:10" s="63" customFormat="1" ht="15.75" customHeight="1" x14ac:dyDescent="0.3">
      <c r="B201" s="151"/>
      <c r="C201" s="157" t="s">
        <v>1137</v>
      </c>
      <c r="D201" s="147"/>
      <c r="E201" s="59">
        <f>+E185+E186</f>
        <v>0</v>
      </c>
      <c r="F201" s="59"/>
      <c r="G201" s="57"/>
    </row>
    <row r="202" spans="2:10" s="63" customFormat="1" ht="15.75" customHeight="1" x14ac:dyDescent="0.3">
      <c r="B202" s="151"/>
      <c r="C202" s="157" t="s">
        <v>1138</v>
      </c>
      <c r="D202" s="147"/>
      <c r="E202" s="59">
        <f>+E190+E194</f>
        <v>0</v>
      </c>
      <c r="F202" s="59"/>
      <c r="G202" s="57"/>
    </row>
    <row r="203" spans="2:10" s="147" customFormat="1" ht="23.25" customHeight="1" x14ac:dyDescent="0.35">
      <c r="B203" s="146"/>
      <c r="C203" s="158" t="s">
        <v>204</v>
      </c>
      <c r="D203" s="178"/>
      <c r="E203" s="167"/>
      <c r="F203" s="331">
        <f>SUM(E197:E202)</f>
        <v>40345845.359999999</v>
      </c>
    </row>
    <row r="204" spans="2:10" s="57" customFormat="1" ht="13" x14ac:dyDescent="0.3">
      <c r="B204" s="146"/>
      <c r="C204" s="147"/>
      <c r="D204" s="147"/>
      <c r="E204" s="59"/>
    </row>
    <row r="205" spans="2:10" s="57" customFormat="1" ht="13" x14ac:dyDescent="0.3">
      <c r="B205" s="146"/>
      <c r="C205" s="341"/>
      <c r="D205" s="341"/>
      <c r="E205" s="341"/>
      <c r="F205" s="341"/>
    </row>
    <row r="206" spans="2:10" s="57" customFormat="1" ht="13" x14ac:dyDescent="0.3">
      <c r="B206" s="146"/>
      <c r="C206" s="342"/>
      <c r="D206" s="342"/>
      <c r="E206" s="342"/>
      <c r="F206" s="342"/>
      <c r="G206" s="159"/>
      <c r="H206" s="159"/>
      <c r="I206" s="160"/>
      <c r="J206" s="160"/>
    </row>
    <row r="207" spans="2:10" s="57" customFormat="1" ht="13" x14ac:dyDescent="0.3">
      <c r="B207" s="146"/>
      <c r="C207" s="161"/>
      <c r="D207" s="161"/>
      <c r="E207" s="159"/>
      <c r="F207" s="159"/>
      <c r="G207" s="159"/>
      <c r="H207" s="162"/>
      <c r="I207" s="160"/>
      <c r="J207" s="160"/>
    </row>
    <row r="208" spans="2:10" s="57" customFormat="1" ht="13" x14ac:dyDescent="0.3">
      <c r="B208" s="146"/>
      <c r="C208" s="342"/>
      <c r="D208" s="342"/>
      <c r="E208" s="342"/>
      <c r="F208" s="342"/>
      <c r="G208" s="159"/>
      <c r="H208" s="163"/>
      <c r="I208" s="160"/>
      <c r="J208" s="160"/>
    </row>
    <row r="209" spans="2:10" s="57" customFormat="1" ht="14.5" x14ac:dyDescent="0.3">
      <c r="B209" s="146"/>
      <c r="C209" s="164"/>
      <c r="D209" s="146"/>
      <c r="G209" s="160"/>
      <c r="H209" s="162"/>
      <c r="I209" s="160"/>
      <c r="J209" s="160"/>
    </row>
    <row r="210" spans="2:10" s="57" customFormat="1" ht="14.5" x14ac:dyDescent="0.35">
      <c r="B210" s="340" t="s">
        <v>205</v>
      </c>
      <c r="C210" s="340"/>
      <c r="D210" s="340"/>
      <c r="E210" s="340"/>
      <c r="F210" s="340"/>
      <c r="G210" s="160"/>
      <c r="H210" s="166"/>
    </row>
    <row r="211" spans="2:10" s="57" customFormat="1" ht="14.5" x14ac:dyDescent="0.35">
      <c r="B211" s="340"/>
      <c r="C211" s="340"/>
      <c r="D211" s="340"/>
      <c r="E211" s="340"/>
      <c r="F211" s="340"/>
      <c r="G211" s="165"/>
      <c r="H211" s="165"/>
    </row>
    <row r="212" spans="2:10" s="57" customFormat="1" ht="18.75" customHeight="1" x14ac:dyDescent="0.3">
      <c r="B212" s="146"/>
      <c r="C212" s="147"/>
      <c r="D212" s="147"/>
      <c r="E212" s="159"/>
      <c r="F212" s="159"/>
      <c r="G212" s="159"/>
      <c r="H212" s="159"/>
    </row>
    <row r="213" spans="2:10" s="57" customFormat="1" ht="18.75" customHeight="1" x14ac:dyDescent="0.3">
      <c r="B213" s="146"/>
      <c r="C213" s="147"/>
      <c r="D213" s="147"/>
    </row>
    <row r="214" spans="2:10" s="57" customFormat="1" ht="18.75" customHeight="1" x14ac:dyDescent="0.3">
      <c r="B214" s="146"/>
      <c r="C214" s="147"/>
      <c r="D214" s="147"/>
    </row>
    <row r="215" spans="2:10" s="57" customFormat="1" ht="18.75" customHeight="1" x14ac:dyDescent="0.3">
      <c r="B215" s="146"/>
      <c r="C215" s="147"/>
      <c r="D215" s="147"/>
    </row>
    <row r="216" spans="2:10" s="57" customFormat="1" ht="18.75" customHeight="1" x14ac:dyDescent="0.3">
      <c r="B216" s="146"/>
      <c r="C216" s="147"/>
      <c r="D216" s="147"/>
    </row>
    <row r="217" spans="2:10" s="57" customFormat="1" ht="18.75" customHeight="1" x14ac:dyDescent="0.3">
      <c r="B217" s="146"/>
      <c r="C217" s="147"/>
      <c r="D217" s="147"/>
    </row>
    <row r="218" spans="2:10" s="57" customFormat="1" ht="18.75" customHeight="1" x14ac:dyDescent="0.3">
      <c r="B218" s="146"/>
      <c r="C218" s="167"/>
      <c r="D218" s="147"/>
    </row>
    <row r="219" spans="2:10" s="57" customFormat="1" ht="18.75" customHeight="1" x14ac:dyDescent="0.3">
      <c r="B219" s="146"/>
      <c r="C219" s="147"/>
      <c r="D219" s="147"/>
    </row>
    <row r="220" spans="2:10" s="57" customFormat="1" ht="18.75" customHeight="1" x14ac:dyDescent="0.3">
      <c r="B220" s="146"/>
      <c r="C220" s="147"/>
      <c r="D220" s="147"/>
    </row>
    <row r="221" spans="2:10" s="57" customFormat="1" ht="18.75" customHeight="1" x14ac:dyDescent="0.3">
      <c r="B221" s="146"/>
      <c r="C221" s="147"/>
      <c r="D221" s="147"/>
    </row>
    <row r="222" spans="2:10" s="57" customFormat="1" ht="18.75" customHeight="1" x14ac:dyDescent="0.3">
      <c r="B222" s="146"/>
      <c r="C222" s="147"/>
      <c r="D222" s="147"/>
    </row>
    <row r="223" spans="2:10" s="57" customFormat="1" ht="18.75" customHeight="1" x14ac:dyDescent="0.3">
      <c r="B223" s="146"/>
      <c r="C223" s="147"/>
      <c r="D223" s="147"/>
    </row>
    <row r="224" spans="2:10" s="57" customFormat="1" ht="18.75" customHeight="1" x14ac:dyDescent="0.3">
      <c r="B224" s="146"/>
      <c r="C224" s="147"/>
      <c r="D224" s="147"/>
    </row>
    <row r="225" spans="2:4" s="57" customFormat="1" ht="18.75" customHeight="1" x14ac:dyDescent="0.3">
      <c r="B225" s="146"/>
      <c r="C225" s="147"/>
      <c r="D225" s="147"/>
    </row>
    <row r="226" spans="2:4" s="57" customFormat="1" ht="18.75" customHeight="1" x14ac:dyDescent="0.3">
      <c r="B226" s="146"/>
      <c r="C226" s="147"/>
      <c r="D226" s="147"/>
    </row>
    <row r="227" spans="2:4" s="57" customFormat="1" ht="18.75" customHeight="1" x14ac:dyDescent="0.3">
      <c r="B227" s="146"/>
      <c r="C227" s="147"/>
      <c r="D227" s="147"/>
    </row>
    <row r="228" spans="2:4" s="57" customFormat="1" ht="18.75" customHeight="1" x14ac:dyDescent="0.3">
      <c r="B228" s="146"/>
      <c r="C228" s="147"/>
      <c r="D228" s="147"/>
    </row>
    <row r="229" spans="2:4" s="57" customFormat="1" ht="18.75" customHeight="1" x14ac:dyDescent="0.3">
      <c r="B229" s="146"/>
      <c r="C229" s="147"/>
      <c r="D229" s="147"/>
    </row>
    <row r="230" spans="2:4" s="57" customFormat="1" ht="18.75" customHeight="1" x14ac:dyDescent="0.3">
      <c r="B230" s="146"/>
      <c r="C230" s="147"/>
      <c r="D230" s="147"/>
    </row>
    <row r="231" spans="2:4" s="57" customFormat="1" ht="18.75" customHeight="1" x14ac:dyDescent="0.3">
      <c r="B231" s="146"/>
      <c r="C231" s="147"/>
      <c r="D231" s="147"/>
    </row>
    <row r="232" spans="2:4" s="57" customFormat="1" ht="18.75" customHeight="1" x14ac:dyDescent="0.3">
      <c r="B232" s="146"/>
      <c r="C232" s="147"/>
      <c r="D232" s="147"/>
    </row>
    <row r="233" spans="2:4" s="57" customFormat="1" ht="18.75" customHeight="1" x14ac:dyDescent="0.3">
      <c r="B233" s="146"/>
      <c r="C233" s="147"/>
      <c r="D233" s="147"/>
    </row>
    <row r="234" spans="2:4" s="57" customFormat="1" ht="18.75" customHeight="1" x14ac:dyDescent="0.3">
      <c r="B234" s="146"/>
      <c r="C234" s="147"/>
      <c r="D234" s="147"/>
    </row>
    <row r="235" spans="2:4" s="57" customFormat="1" ht="18.75" customHeight="1" x14ac:dyDescent="0.3">
      <c r="B235" s="146"/>
      <c r="C235" s="147"/>
      <c r="D235" s="147"/>
    </row>
    <row r="236" spans="2:4" s="57" customFormat="1" ht="18.75" customHeight="1" x14ac:dyDescent="0.3">
      <c r="B236" s="146"/>
      <c r="C236" s="147"/>
      <c r="D236" s="147"/>
    </row>
    <row r="237" spans="2:4" s="57" customFormat="1" ht="18.75" customHeight="1" x14ac:dyDescent="0.3">
      <c r="B237" s="146"/>
      <c r="C237" s="147"/>
      <c r="D237" s="147"/>
    </row>
    <row r="238" spans="2:4" ht="18.75" customHeight="1" x14ac:dyDescent="0.3"/>
    <row r="239" spans="2:4" ht="18.75" customHeight="1" x14ac:dyDescent="0.3"/>
    <row r="240" spans="2:4" ht="18.75" customHeight="1" x14ac:dyDescent="0.3"/>
    <row r="241" ht="18.75" customHeight="1" x14ac:dyDescent="0.3"/>
  </sheetData>
  <protectedRanges>
    <protectedRange sqref="B210:B211" name="M_NombreTesorero_1"/>
    <protectedRange sqref="C209:D209" name="K_NombreSindico_1"/>
  </protectedRanges>
  <mergeCells count="10">
    <mergeCell ref="C7:E7"/>
    <mergeCell ref="C8:E8"/>
    <mergeCell ref="C2:E6"/>
    <mergeCell ref="C9:F9"/>
    <mergeCell ref="B211:F211"/>
    <mergeCell ref="C205:F205"/>
    <mergeCell ref="C206:F206"/>
    <mergeCell ref="C208:F208"/>
    <mergeCell ref="D14:E14"/>
    <mergeCell ref="B210:F210"/>
  </mergeCells>
  <printOptions horizontalCentered="1"/>
  <pageMargins left="0.70866141732283472" right="0.70866141732283472" top="0.74803149606299213" bottom="0.74803149606299213" header="0.31496062992125984" footer="0.31496062992125984"/>
  <pageSetup scale="76" fitToHeight="0" orientation="portrait" r:id="rId1"/>
  <headerFooter>
    <oddFooter>&amp;CPágina &amp;P de &amp;N</oddFooter>
  </headerFooter>
  <ignoredErrors>
    <ignoredError sqref="B173:B180 B171:B172" numberStoredAsText="1"/>
  </ignoredError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90"/>
  <sheetViews>
    <sheetView zoomScaleNormal="100" zoomScaleSheetLayoutView="90" workbookViewId="0">
      <pane ySplit="13" topLeftCell="A57" activePane="bottomLeft" state="frozen"/>
      <selection pane="bottomLeft" activeCell="C60" sqref="C60"/>
    </sheetView>
  </sheetViews>
  <sheetFormatPr baseColWidth="10" defaultColWidth="0" defaultRowHeight="14.5" zeroHeight="1" outlineLevelRow="1" x14ac:dyDescent="0.35"/>
  <cols>
    <col min="1" max="1" width="3.81640625" customWidth="1"/>
    <col min="2" max="2" width="8" customWidth="1"/>
    <col min="3" max="3" width="63" customWidth="1"/>
    <col min="4" max="4" width="23" customWidth="1"/>
    <col min="5" max="5" width="4.1796875" customWidth="1"/>
    <col min="6" max="8" width="0" hidden="1" customWidth="1"/>
    <col min="9" max="16384" width="11.54296875" hidden="1"/>
  </cols>
  <sheetData>
    <row r="1" spans="1:5" s="18" customFormat="1" ht="14" x14ac:dyDescent="0.3">
      <c r="A1" s="208"/>
      <c r="B1" s="208"/>
      <c r="C1" s="208"/>
      <c r="D1" s="208"/>
      <c r="E1" s="208"/>
    </row>
    <row r="2" spans="1:5" s="18" customFormat="1" ht="13.9" customHeight="1" x14ac:dyDescent="0.3">
      <c r="A2" s="208"/>
      <c r="B2" s="208"/>
      <c r="C2" s="344"/>
      <c r="D2" s="208"/>
      <c r="E2" s="208"/>
    </row>
    <row r="3" spans="1:5" s="18" customFormat="1" ht="14" x14ac:dyDescent="0.3">
      <c r="A3" s="208"/>
      <c r="B3" s="208"/>
      <c r="C3" s="344"/>
      <c r="D3" s="208"/>
      <c r="E3" s="208"/>
    </row>
    <row r="4" spans="1:5" s="18" customFormat="1" ht="14" x14ac:dyDescent="0.3">
      <c r="A4" s="208"/>
      <c r="B4" s="208"/>
      <c r="C4" s="208"/>
      <c r="D4" s="208"/>
      <c r="E4" s="208"/>
    </row>
    <row r="5" spans="1:5" s="18" customFormat="1" ht="14" x14ac:dyDescent="0.3">
      <c r="A5" s="208"/>
      <c r="B5" s="208"/>
      <c r="C5" s="209"/>
      <c r="D5" s="208"/>
      <c r="E5" s="208"/>
    </row>
    <row r="6" spans="1:5" s="18" customFormat="1" ht="14" x14ac:dyDescent="0.3">
      <c r="A6" s="208"/>
      <c r="B6" s="208"/>
      <c r="C6" s="208"/>
      <c r="D6" s="208"/>
      <c r="E6" s="208"/>
    </row>
    <row r="7" spans="1:5" s="20" customFormat="1" ht="20.25" customHeight="1" x14ac:dyDescent="0.3">
      <c r="A7" s="210"/>
      <c r="B7" s="345" t="s">
        <v>1803</v>
      </c>
      <c r="C7" s="345"/>
      <c r="D7" s="345"/>
      <c r="E7" s="209"/>
    </row>
    <row r="8" spans="1:5" s="20" customFormat="1" ht="14" x14ac:dyDescent="0.3">
      <c r="A8" s="210"/>
      <c r="B8" s="210"/>
      <c r="C8" s="210"/>
      <c r="D8" s="210"/>
      <c r="E8" s="210"/>
    </row>
    <row r="9" spans="1:5" s="20" customFormat="1" ht="14" x14ac:dyDescent="0.3">
      <c r="A9" s="210"/>
      <c r="B9" s="210"/>
      <c r="C9" s="211" t="s">
        <v>122</v>
      </c>
      <c r="D9" s="212">
        <v>139</v>
      </c>
      <c r="E9" s="210"/>
    </row>
    <row r="10" spans="1:5" s="20" customFormat="1" ht="13.9" customHeight="1" x14ac:dyDescent="0.3">
      <c r="A10" s="210"/>
      <c r="B10" s="210"/>
      <c r="C10" s="211"/>
      <c r="D10" s="141"/>
      <c r="E10" s="210"/>
    </row>
    <row r="11" spans="1:5" s="20" customFormat="1" ht="14" x14ac:dyDescent="0.3">
      <c r="A11" s="210"/>
      <c r="B11" s="213"/>
      <c r="C11" s="211" t="s">
        <v>123</v>
      </c>
      <c r="D11" s="315">
        <v>45915</v>
      </c>
      <c r="E11" s="210"/>
    </row>
    <row r="12" spans="1:5" s="20" customFormat="1" ht="8.25" customHeight="1" x14ac:dyDescent="0.3">
      <c r="A12" s="210"/>
      <c r="B12" s="214"/>
      <c r="C12" s="210"/>
      <c r="D12" s="210"/>
      <c r="E12" s="210"/>
    </row>
    <row r="13" spans="1:5" ht="22.5" customHeight="1" x14ac:dyDescent="0.35">
      <c r="B13" s="224" t="s">
        <v>1106</v>
      </c>
      <c r="C13" s="224" t="s">
        <v>208</v>
      </c>
      <c r="D13" s="224" t="s">
        <v>1115</v>
      </c>
    </row>
    <row r="14" spans="1:5" ht="21" customHeight="1" x14ac:dyDescent="0.35">
      <c r="A14" s="55"/>
      <c r="B14" s="221">
        <v>1</v>
      </c>
      <c r="C14" s="222" t="s">
        <v>73</v>
      </c>
      <c r="D14" s="223">
        <f>SUM(D15:D23)</f>
        <v>1227244.1400000001</v>
      </c>
      <c r="E14" s="55"/>
    </row>
    <row r="15" spans="1:5" ht="19.5" customHeight="1" outlineLevel="1" x14ac:dyDescent="0.35">
      <c r="A15" s="55"/>
      <c r="B15" s="215">
        <v>11</v>
      </c>
      <c r="C15" s="216" t="s">
        <v>4</v>
      </c>
      <c r="D15" s="217">
        <f>'I01'!F19</f>
        <v>0</v>
      </c>
      <c r="E15" s="55"/>
    </row>
    <row r="16" spans="1:5" ht="19.5" customHeight="1" outlineLevel="1" x14ac:dyDescent="0.35">
      <c r="A16" s="55"/>
      <c r="B16" s="215">
        <v>12</v>
      </c>
      <c r="C16" s="216" t="s">
        <v>5</v>
      </c>
      <c r="D16" s="217">
        <f>'I01'!F23</f>
        <v>753002.52</v>
      </c>
      <c r="E16" s="55"/>
    </row>
    <row r="17" spans="1:5" ht="19.5" customHeight="1" outlineLevel="1" x14ac:dyDescent="0.35">
      <c r="A17" s="55"/>
      <c r="B17" s="215">
        <v>13</v>
      </c>
      <c r="C17" s="216" t="s">
        <v>6</v>
      </c>
      <c r="D17" s="217">
        <f>'I01'!F27</f>
        <v>0</v>
      </c>
      <c r="E17" s="55"/>
    </row>
    <row r="18" spans="1:5" ht="19.5" customHeight="1" outlineLevel="1" x14ac:dyDescent="0.35">
      <c r="A18" s="55"/>
      <c r="B18" s="215">
        <v>14</v>
      </c>
      <c r="C18" s="216" t="s">
        <v>7</v>
      </c>
      <c r="D18" s="217">
        <f>'I01'!F28</f>
        <v>0</v>
      </c>
      <c r="E18" s="55"/>
    </row>
    <row r="19" spans="1:5" ht="19.5" customHeight="1" outlineLevel="1" x14ac:dyDescent="0.35">
      <c r="A19" s="55"/>
      <c r="B19" s="215">
        <v>15</v>
      </c>
      <c r="C19" s="216" t="s">
        <v>8</v>
      </c>
      <c r="D19" s="217">
        <f>'I01'!F29</f>
        <v>0</v>
      </c>
      <c r="E19" s="55"/>
    </row>
    <row r="20" spans="1:5" ht="19.5" customHeight="1" outlineLevel="1" x14ac:dyDescent="0.35">
      <c r="A20" s="55"/>
      <c r="B20" s="215">
        <v>16</v>
      </c>
      <c r="C20" s="216" t="s">
        <v>9</v>
      </c>
      <c r="D20" s="217">
        <f>'I01'!F30</f>
        <v>0</v>
      </c>
      <c r="E20" s="55"/>
    </row>
    <row r="21" spans="1:5" ht="19.5" customHeight="1" outlineLevel="1" x14ac:dyDescent="0.35">
      <c r="A21" s="55"/>
      <c r="B21" s="215">
        <v>17</v>
      </c>
      <c r="C21" s="216" t="s">
        <v>10</v>
      </c>
      <c r="D21" s="217">
        <f>'I01'!F31</f>
        <v>17727.060000000001</v>
      </c>
      <c r="E21" s="55"/>
    </row>
    <row r="22" spans="1:5" ht="19.5" customHeight="1" outlineLevel="1" x14ac:dyDescent="0.35">
      <c r="A22" s="55"/>
      <c r="B22" s="218">
        <v>18</v>
      </c>
      <c r="C22" s="216" t="s">
        <v>11</v>
      </c>
      <c r="D22" s="217">
        <f>'I01'!F33</f>
        <v>142428.39000000001</v>
      </c>
      <c r="E22" s="55"/>
    </row>
    <row r="23" spans="1:5" ht="30" customHeight="1" outlineLevel="1" x14ac:dyDescent="0.35">
      <c r="A23" s="55"/>
      <c r="B23" s="218">
        <v>19</v>
      </c>
      <c r="C23" s="216" t="s">
        <v>12</v>
      </c>
      <c r="D23" s="219">
        <f>'I01'!F35</f>
        <v>314086.17</v>
      </c>
      <c r="E23" s="55"/>
    </row>
    <row r="24" spans="1:5" ht="21" customHeight="1" x14ac:dyDescent="0.35">
      <c r="A24" s="55"/>
      <c r="B24" s="221">
        <v>2</v>
      </c>
      <c r="C24" s="222" t="s">
        <v>74</v>
      </c>
      <c r="D24" s="223">
        <f>SUM(D25:D29)</f>
        <v>0</v>
      </c>
      <c r="E24" s="55"/>
    </row>
    <row r="25" spans="1:5" ht="19.5" customHeight="1" outlineLevel="1" x14ac:dyDescent="0.35">
      <c r="A25" s="55"/>
      <c r="B25" s="215">
        <v>21</v>
      </c>
      <c r="C25" s="216" t="s">
        <v>13</v>
      </c>
      <c r="D25" s="217">
        <f>+'I01'!F39</f>
        <v>0</v>
      </c>
      <c r="E25" s="55"/>
    </row>
    <row r="26" spans="1:5" ht="19.5" customHeight="1" outlineLevel="1" x14ac:dyDescent="0.35">
      <c r="A26" s="55"/>
      <c r="B26" s="215">
        <v>22</v>
      </c>
      <c r="C26" s="216" t="s">
        <v>14</v>
      </c>
      <c r="D26" s="217">
        <f>+'I01'!F40</f>
        <v>0</v>
      </c>
      <c r="E26" s="55"/>
    </row>
    <row r="27" spans="1:5" ht="19.5" customHeight="1" outlineLevel="1" x14ac:dyDescent="0.35">
      <c r="A27" s="55"/>
      <c r="B27" s="215">
        <v>23</v>
      </c>
      <c r="C27" s="216" t="s">
        <v>15</v>
      </c>
      <c r="D27" s="217">
        <f>+'I01'!F41</f>
        <v>0</v>
      </c>
      <c r="E27" s="55"/>
    </row>
    <row r="28" spans="1:5" ht="19.5" customHeight="1" outlineLevel="1" x14ac:dyDescent="0.35">
      <c r="A28" s="55"/>
      <c r="B28" s="215">
        <v>24</v>
      </c>
      <c r="C28" s="216" t="s">
        <v>16</v>
      </c>
      <c r="D28" s="217">
        <f>+'I01'!F42</f>
        <v>0</v>
      </c>
      <c r="E28" s="55"/>
    </row>
    <row r="29" spans="1:5" ht="19.5" customHeight="1" outlineLevel="1" x14ac:dyDescent="0.35">
      <c r="A29" s="55"/>
      <c r="B29" s="215">
        <v>25</v>
      </c>
      <c r="C29" s="216" t="s">
        <v>17</v>
      </c>
      <c r="D29" s="217">
        <f>+'I01'!F43</f>
        <v>0</v>
      </c>
      <c r="E29" s="55"/>
    </row>
    <row r="30" spans="1:5" ht="21" customHeight="1" x14ac:dyDescent="0.35">
      <c r="A30" s="55"/>
      <c r="B30" s="221">
        <v>3</v>
      </c>
      <c r="C30" s="222" t="s">
        <v>75</v>
      </c>
      <c r="D30" s="223">
        <f>SUM(D31:D32)</f>
        <v>0</v>
      </c>
      <c r="E30" s="55"/>
    </row>
    <row r="31" spans="1:5" ht="19.5" customHeight="1" outlineLevel="1" x14ac:dyDescent="0.35">
      <c r="A31" s="55"/>
      <c r="B31" s="215">
        <v>31</v>
      </c>
      <c r="C31" s="216" t="s">
        <v>18</v>
      </c>
      <c r="D31" s="217">
        <f>+'I01'!F46</f>
        <v>0</v>
      </c>
      <c r="E31" s="55"/>
    </row>
    <row r="32" spans="1:5" ht="37.5" outlineLevel="1" x14ac:dyDescent="0.35">
      <c r="A32" s="55"/>
      <c r="B32" s="215">
        <v>39</v>
      </c>
      <c r="C32" s="216" t="s">
        <v>19</v>
      </c>
      <c r="D32" s="217">
        <f>+'I01'!F49</f>
        <v>0</v>
      </c>
      <c r="E32" s="55"/>
    </row>
    <row r="33" spans="1:5" ht="21" customHeight="1" x14ac:dyDescent="0.35">
      <c r="A33" s="55"/>
      <c r="B33" s="221">
        <v>4</v>
      </c>
      <c r="C33" s="222" t="s">
        <v>76</v>
      </c>
      <c r="D33" s="223">
        <f>SUM(D34:D38)</f>
        <v>924824.75</v>
      </c>
      <c r="E33" s="55"/>
    </row>
    <row r="34" spans="1:5" ht="25" outlineLevel="1" x14ac:dyDescent="0.35">
      <c r="A34" s="55"/>
      <c r="B34" s="215">
        <v>41</v>
      </c>
      <c r="C34" s="216" t="s">
        <v>21</v>
      </c>
      <c r="D34" s="217">
        <f>+'I01'!F53</f>
        <v>42363.61</v>
      </c>
      <c r="E34" s="55"/>
    </row>
    <row r="35" spans="1:5" ht="19.5" customHeight="1" outlineLevel="1" x14ac:dyDescent="0.35">
      <c r="A35" s="55"/>
      <c r="B35" s="215">
        <v>43</v>
      </c>
      <c r="C35" s="216" t="s">
        <v>22</v>
      </c>
      <c r="D35" s="217">
        <f>+'I01'!F55</f>
        <v>802435.82000000007</v>
      </c>
      <c r="E35" s="55"/>
    </row>
    <row r="36" spans="1:5" ht="19.5" customHeight="1" outlineLevel="1" x14ac:dyDescent="0.35">
      <c r="A36" s="55"/>
      <c r="B36" s="215">
        <v>44</v>
      </c>
      <c r="C36" s="216" t="s">
        <v>23</v>
      </c>
      <c r="D36" s="217">
        <f>+'I01'!F71</f>
        <v>80025.320000000007</v>
      </c>
      <c r="E36" s="55"/>
    </row>
    <row r="37" spans="1:5" ht="19.5" customHeight="1" outlineLevel="1" x14ac:dyDescent="0.35">
      <c r="A37" s="55"/>
      <c r="B37" s="215">
        <v>45</v>
      </c>
      <c r="C37" s="216" t="s">
        <v>24</v>
      </c>
      <c r="D37" s="217">
        <f>+'I01'!F73</f>
        <v>0</v>
      </c>
      <c r="E37" s="55"/>
    </row>
    <row r="38" spans="1:5" ht="30" customHeight="1" outlineLevel="1" x14ac:dyDescent="0.35">
      <c r="A38" s="55"/>
      <c r="B38" s="215">
        <v>49</v>
      </c>
      <c r="C38" s="216" t="s">
        <v>25</v>
      </c>
      <c r="D38" s="217">
        <f>+'I01'!F75</f>
        <v>0</v>
      </c>
      <c r="E38" s="55"/>
    </row>
    <row r="39" spans="1:5" ht="21" customHeight="1" x14ac:dyDescent="0.35">
      <c r="A39" s="55"/>
      <c r="B39" s="221">
        <v>5</v>
      </c>
      <c r="C39" s="222" t="s">
        <v>77</v>
      </c>
      <c r="D39" s="223">
        <f>SUM(D40:D41)</f>
        <v>139736.76</v>
      </c>
      <c r="E39" s="55"/>
    </row>
    <row r="40" spans="1:5" ht="19.5" customHeight="1" outlineLevel="1" x14ac:dyDescent="0.35">
      <c r="A40" s="55"/>
      <c r="B40" s="215">
        <v>51</v>
      </c>
      <c r="C40" s="216" t="s">
        <v>78</v>
      </c>
      <c r="D40" s="217">
        <f>+'I01'!F79</f>
        <v>139736.76</v>
      </c>
      <c r="E40" s="55"/>
    </row>
    <row r="41" spans="1:5" ht="28.5" customHeight="1" outlineLevel="1" x14ac:dyDescent="0.35">
      <c r="A41" s="55"/>
      <c r="B41" s="215">
        <v>59</v>
      </c>
      <c r="C41" s="216" t="s">
        <v>27</v>
      </c>
      <c r="D41" s="217">
        <f>+'I01'!F86</f>
        <v>0</v>
      </c>
      <c r="E41" s="55"/>
    </row>
    <row r="42" spans="1:5" ht="21" customHeight="1" x14ac:dyDescent="0.35">
      <c r="A42" s="55"/>
      <c r="B42" s="221">
        <v>6</v>
      </c>
      <c r="C42" s="222" t="s">
        <v>79</v>
      </c>
      <c r="D42" s="223">
        <f>SUM(D43:D45)</f>
        <v>0</v>
      </c>
      <c r="E42" s="55"/>
    </row>
    <row r="43" spans="1:5" ht="19.5" customHeight="1" outlineLevel="1" x14ac:dyDescent="0.35">
      <c r="A43" s="55"/>
      <c r="B43" s="215">
        <v>61</v>
      </c>
      <c r="C43" s="216" t="s">
        <v>80</v>
      </c>
      <c r="D43" s="217">
        <f>+'I01'!F90</f>
        <v>0</v>
      </c>
      <c r="E43" s="55"/>
    </row>
    <row r="44" spans="1:5" ht="19.5" customHeight="1" outlineLevel="1" x14ac:dyDescent="0.35">
      <c r="A44" s="55"/>
      <c r="B44" s="215">
        <v>63</v>
      </c>
      <c r="C44" s="216" t="s">
        <v>29</v>
      </c>
      <c r="D44" s="217">
        <f>+'I01'!F96</f>
        <v>0</v>
      </c>
      <c r="E44" s="55"/>
    </row>
    <row r="45" spans="1:5" ht="39.75" customHeight="1" outlineLevel="1" x14ac:dyDescent="0.35">
      <c r="A45" s="55"/>
      <c r="B45" s="215">
        <v>69</v>
      </c>
      <c r="C45" s="216" t="s">
        <v>30</v>
      </c>
      <c r="D45" s="217">
        <f>+'I01'!F98</f>
        <v>0</v>
      </c>
      <c r="E45" s="55"/>
    </row>
    <row r="46" spans="1:5" ht="28.5" customHeight="1" x14ac:dyDescent="0.35">
      <c r="A46" s="55"/>
      <c r="B46" s="221">
        <v>7</v>
      </c>
      <c r="C46" s="222" t="s">
        <v>81</v>
      </c>
      <c r="D46" s="223">
        <f>SUM(D47:D55)</f>
        <v>179628.92</v>
      </c>
      <c r="E46" s="55"/>
    </row>
    <row r="47" spans="1:5" ht="33" customHeight="1" outlineLevel="1" x14ac:dyDescent="0.35">
      <c r="A47" s="55"/>
      <c r="B47" s="215">
        <v>71</v>
      </c>
      <c r="C47" s="216" t="s">
        <v>31</v>
      </c>
      <c r="D47" s="217">
        <f>+'I01'!F102</f>
        <v>0</v>
      </c>
      <c r="E47" s="55"/>
    </row>
    <row r="48" spans="1:5" ht="33" customHeight="1" outlineLevel="1" x14ac:dyDescent="0.35">
      <c r="A48" s="55"/>
      <c r="B48" s="215">
        <v>72</v>
      </c>
      <c r="C48" s="216" t="s">
        <v>32</v>
      </c>
      <c r="D48" s="217">
        <f>+'I01'!F105</f>
        <v>0</v>
      </c>
      <c r="E48" s="55"/>
    </row>
    <row r="49" spans="1:5" ht="33" customHeight="1" outlineLevel="1" x14ac:dyDescent="0.35">
      <c r="A49" s="55"/>
      <c r="B49" s="215">
        <v>73</v>
      </c>
      <c r="C49" s="216" t="s">
        <v>33</v>
      </c>
      <c r="D49" s="217">
        <f>+'I01'!F110</f>
        <v>0</v>
      </c>
      <c r="E49" s="55"/>
    </row>
    <row r="50" spans="1:5" ht="42" customHeight="1" outlineLevel="1" x14ac:dyDescent="0.35">
      <c r="A50" s="55"/>
      <c r="B50" s="215">
        <v>74</v>
      </c>
      <c r="C50" s="216" t="s">
        <v>34</v>
      </c>
      <c r="D50" s="217">
        <f>+'I01'!F115</f>
        <v>0</v>
      </c>
      <c r="E50" s="55"/>
    </row>
    <row r="51" spans="1:5" ht="42" customHeight="1" outlineLevel="1" x14ac:dyDescent="0.35">
      <c r="A51" s="55"/>
      <c r="B51" s="215">
        <v>75</v>
      </c>
      <c r="C51" s="216" t="s">
        <v>35</v>
      </c>
      <c r="D51" s="217">
        <f>+'I01'!F120</f>
        <v>0</v>
      </c>
      <c r="E51" s="55"/>
    </row>
    <row r="52" spans="1:5" ht="42" customHeight="1" outlineLevel="1" x14ac:dyDescent="0.35">
      <c r="A52" s="55"/>
      <c r="B52" s="215">
        <v>76</v>
      </c>
      <c r="C52" s="216" t="s">
        <v>36</v>
      </c>
      <c r="D52" s="217">
        <f>+'I01'!F121</f>
        <v>0</v>
      </c>
      <c r="E52" s="55"/>
    </row>
    <row r="53" spans="1:5" ht="42" customHeight="1" outlineLevel="1" x14ac:dyDescent="0.35">
      <c r="A53" s="55"/>
      <c r="B53" s="215">
        <v>77</v>
      </c>
      <c r="C53" s="216" t="s">
        <v>37</v>
      </c>
      <c r="D53" s="217">
        <f>+'I01'!F122</f>
        <v>0</v>
      </c>
      <c r="E53" s="55"/>
    </row>
    <row r="54" spans="1:5" ht="33" customHeight="1" outlineLevel="1" x14ac:dyDescent="0.35">
      <c r="A54" s="55"/>
      <c r="B54" s="215">
        <v>78</v>
      </c>
      <c r="C54" s="216" t="s">
        <v>38</v>
      </c>
      <c r="D54" s="217">
        <f>+'I01'!F123</f>
        <v>0</v>
      </c>
      <c r="E54" s="55"/>
    </row>
    <row r="55" spans="1:5" ht="22.5" customHeight="1" outlineLevel="1" x14ac:dyDescent="0.35">
      <c r="A55" s="55"/>
      <c r="B55" s="215">
        <v>79</v>
      </c>
      <c r="C55" s="216" t="s">
        <v>39</v>
      </c>
      <c r="D55" s="217">
        <f>+'I01'!F124</f>
        <v>179628.92</v>
      </c>
      <c r="E55" s="55"/>
    </row>
    <row r="56" spans="1:5" ht="42.75" customHeight="1" x14ac:dyDescent="0.35">
      <c r="A56" s="55"/>
      <c r="B56" s="221">
        <v>8</v>
      </c>
      <c r="C56" s="222" t="s">
        <v>82</v>
      </c>
      <c r="D56" s="223">
        <f>SUM(D57:D61)</f>
        <v>37874410.790000007</v>
      </c>
      <c r="E56" s="55"/>
    </row>
    <row r="57" spans="1:5" ht="19.5" customHeight="1" outlineLevel="1" x14ac:dyDescent="0.35">
      <c r="A57" s="55"/>
      <c r="B57" s="215">
        <v>81</v>
      </c>
      <c r="C57" s="216" t="s">
        <v>40</v>
      </c>
      <c r="D57" s="217">
        <f>+'I01'!F129</f>
        <v>22289682.620000001</v>
      </c>
      <c r="E57" s="55"/>
    </row>
    <row r="58" spans="1:5" ht="19.5" customHeight="1" outlineLevel="1" x14ac:dyDescent="0.35">
      <c r="A58" s="55"/>
      <c r="B58" s="215">
        <v>82</v>
      </c>
      <c r="C58" s="216" t="s">
        <v>83</v>
      </c>
      <c r="D58" s="217">
        <f>+'I01'!F132</f>
        <v>15546466</v>
      </c>
      <c r="E58" s="55"/>
    </row>
    <row r="59" spans="1:5" ht="19.5" customHeight="1" outlineLevel="1" x14ac:dyDescent="0.35">
      <c r="A59" s="55"/>
      <c r="B59" s="215">
        <v>83</v>
      </c>
      <c r="C59" s="216" t="s">
        <v>41</v>
      </c>
      <c r="D59" s="217">
        <f>+'I01'!F134</f>
        <v>0</v>
      </c>
      <c r="E59" s="55"/>
    </row>
    <row r="60" spans="1:5" ht="19.5" customHeight="1" outlineLevel="1" x14ac:dyDescent="0.35">
      <c r="A60" s="55"/>
      <c r="B60" s="215">
        <v>84</v>
      </c>
      <c r="C60" s="216" t="s">
        <v>42</v>
      </c>
      <c r="D60" s="217">
        <f>+'I01'!F136</f>
        <v>0</v>
      </c>
      <c r="E60" s="55"/>
    </row>
    <row r="61" spans="1:5" ht="19.5" customHeight="1" outlineLevel="1" x14ac:dyDescent="0.35">
      <c r="A61" s="55"/>
      <c r="B61" s="215">
        <v>85</v>
      </c>
      <c r="C61" s="216" t="s">
        <v>43</v>
      </c>
      <c r="D61" s="217">
        <f>+'I01'!F138</f>
        <v>38262.17</v>
      </c>
      <c r="E61" s="55"/>
    </row>
    <row r="62" spans="1:5" ht="26" x14ac:dyDescent="0.35">
      <c r="A62" s="55"/>
      <c r="B62" s="221">
        <v>9</v>
      </c>
      <c r="C62" s="222" t="s">
        <v>84</v>
      </c>
      <c r="D62" s="223">
        <f>SUM(D63:D66)</f>
        <v>0</v>
      </c>
      <c r="E62" s="55"/>
    </row>
    <row r="63" spans="1:5" ht="19.5" customHeight="1" outlineLevel="1" x14ac:dyDescent="0.35">
      <c r="A63" s="55"/>
      <c r="B63" s="215">
        <v>91</v>
      </c>
      <c r="C63" s="216" t="s">
        <v>44</v>
      </c>
      <c r="D63" s="217">
        <f>+'I01'!F143</f>
        <v>0</v>
      </c>
      <c r="E63" s="55"/>
    </row>
    <row r="64" spans="1:5" ht="19.5" customHeight="1" outlineLevel="1" x14ac:dyDescent="0.35">
      <c r="A64" s="55"/>
      <c r="B64" s="215">
        <v>93</v>
      </c>
      <c r="C64" s="216" t="s">
        <v>45</v>
      </c>
      <c r="D64" s="217">
        <f>+'I01'!F150</f>
        <v>0</v>
      </c>
      <c r="E64" s="55"/>
    </row>
    <row r="65" spans="1:8" ht="19.5" customHeight="1" outlineLevel="1" x14ac:dyDescent="0.35">
      <c r="A65" s="55"/>
      <c r="B65" s="215">
        <v>95</v>
      </c>
      <c r="C65" s="216" t="s">
        <v>85</v>
      </c>
      <c r="D65" s="217">
        <f>+'I01'!F157</f>
        <v>0</v>
      </c>
      <c r="E65" s="55"/>
    </row>
    <row r="66" spans="1:8" ht="30" customHeight="1" outlineLevel="1" x14ac:dyDescent="0.35">
      <c r="A66" s="55"/>
      <c r="B66" s="215">
        <v>97</v>
      </c>
      <c r="C66" s="216" t="s">
        <v>46</v>
      </c>
      <c r="D66" s="217">
        <f>+'I01'!F164</f>
        <v>0</v>
      </c>
      <c r="E66" s="55"/>
    </row>
    <row r="67" spans="1:8" ht="21" customHeight="1" x14ac:dyDescent="0.35">
      <c r="A67" s="55"/>
      <c r="B67" s="221">
        <v>0</v>
      </c>
      <c r="C67" s="222" t="s">
        <v>86</v>
      </c>
      <c r="D67" s="223">
        <f>SUM(D68:D70)</f>
        <v>0</v>
      </c>
      <c r="E67" s="55"/>
    </row>
    <row r="68" spans="1:8" ht="19.5" customHeight="1" outlineLevel="1" x14ac:dyDescent="0.35">
      <c r="A68" s="55"/>
      <c r="B68" s="220" t="s">
        <v>1122</v>
      </c>
      <c r="C68" s="216" t="s">
        <v>47</v>
      </c>
      <c r="D68" s="217">
        <f>+'I01'!F171</f>
        <v>0</v>
      </c>
      <c r="E68" s="55"/>
    </row>
    <row r="69" spans="1:8" ht="19.5" customHeight="1" outlineLevel="1" x14ac:dyDescent="0.35">
      <c r="A69" s="55"/>
      <c r="B69" s="220" t="s">
        <v>1127</v>
      </c>
      <c r="C69" s="216" t="s">
        <v>48</v>
      </c>
      <c r="D69" s="217">
        <f>+'I01'!F174</f>
        <v>0</v>
      </c>
      <c r="E69" s="55"/>
    </row>
    <row r="70" spans="1:8" ht="19.5" customHeight="1" outlineLevel="1" x14ac:dyDescent="0.35">
      <c r="A70" s="55"/>
      <c r="B70" s="220" t="s">
        <v>354</v>
      </c>
      <c r="C70" s="216" t="s">
        <v>49</v>
      </c>
      <c r="D70" s="217">
        <f>+'I01'!F179</f>
        <v>0</v>
      </c>
      <c r="E70" s="55"/>
    </row>
    <row r="71" spans="1:8" ht="19.5" customHeight="1" x14ac:dyDescent="0.35">
      <c r="A71" s="55"/>
      <c r="B71" s="347" t="s">
        <v>59</v>
      </c>
      <c r="C71" s="348"/>
      <c r="D71" s="231">
        <f>+D14+D24+D30+D33+D39+D42+D46+D56+D62+D67</f>
        <v>40345845.360000007</v>
      </c>
      <c r="E71" s="55"/>
    </row>
    <row r="72" spans="1:8" ht="7.5" customHeight="1" x14ac:dyDescent="0.35">
      <c r="A72" s="55"/>
      <c r="B72" s="55"/>
      <c r="C72" s="55"/>
      <c r="D72" s="55"/>
      <c r="E72" s="55"/>
    </row>
    <row r="73" spans="1:8" ht="10.5" customHeight="1" x14ac:dyDescent="0.35">
      <c r="A73" s="55"/>
      <c r="B73" s="55"/>
      <c r="C73" s="55"/>
      <c r="D73" s="55"/>
      <c r="E73" s="55"/>
    </row>
    <row r="74" spans="1:8" s="18" customFormat="1" ht="14" x14ac:dyDescent="0.3">
      <c r="A74" s="208"/>
      <c r="B74" s="208"/>
      <c r="C74" s="208"/>
      <c r="D74" s="208"/>
      <c r="E74" s="208"/>
    </row>
    <row r="75" spans="1:8" s="18" customFormat="1" ht="14" x14ac:dyDescent="0.3">
      <c r="A75" s="208"/>
      <c r="B75" s="208"/>
      <c r="C75" s="208"/>
      <c r="D75" s="208"/>
      <c r="E75" s="208"/>
    </row>
    <row r="76" spans="1:8" s="1" customFormat="1" ht="13" x14ac:dyDescent="0.3">
      <c r="A76" s="147"/>
      <c r="B76" s="59"/>
      <c r="C76" s="57"/>
      <c r="D76" s="57"/>
      <c r="E76" s="57"/>
    </row>
    <row r="77" spans="1:8" s="1" customFormat="1" ht="13" x14ac:dyDescent="0.3">
      <c r="A77" s="341"/>
      <c r="B77" s="341"/>
      <c r="C77" s="341"/>
      <c r="D77" s="341"/>
      <c r="E77" s="57"/>
    </row>
    <row r="78" spans="1:8" s="1" customFormat="1" ht="13" x14ac:dyDescent="0.3">
      <c r="A78" s="342"/>
      <c r="B78" s="342"/>
      <c r="C78" s="342"/>
      <c r="D78" s="342"/>
      <c r="E78" s="159"/>
      <c r="F78" s="6"/>
      <c r="G78" s="7"/>
      <c r="H78" s="7"/>
    </row>
    <row r="79" spans="1:8" s="1" customFormat="1" ht="13" x14ac:dyDescent="0.3">
      <c r="A79" s="161"/>
      <c r="B79" s="159"/>
      <c r="C79" s="159"/>
      <c r="D79" s="159"/>
      <c r="E79" s="159"/>
      <c r="F79" s="8"/>
      <c r="G79" s="7"/>
      <c r="H79" s="7"/>
    </row>
    <row r="80" spans="1:8" s="1" customFormat="1" ht="13" x14ac:dyDescent="0.3">
      <c r="A80" s="342"/>
      <c r="B80" s="342"/>
      <c r="C80" s="342"/>
      <c r="D80" s="342"/>
      <c r="E80" s="159"/>
      <c r="F80" s="9"/>
      <c r="G80" s="7"/>
      <c r="H80" s="7"/>
    </row>
    <row r="81" spans="1:6" s="1" customFormat="1" ht="13" x14ac:dyDescent="0.3">
      <c r="A81" s="147"/>
      <c r="B81" s="57"/>
      <c r="C81" s="57"/>
      <c r="D81" s="57"/>
      <c r="E81" s="160"/>
      <c r="F81" s="11"/>
    </row>
    <row r="82" spans="1:6" s="1" customFormat="1" x14ac:dyDescent="0.35">
      <c r="A82" s="346" t="s">
        <v>205</v>
      </c>
      <c r="B82" s="346"/>
      <c r="C82" s="346"/>
      <c r="D82" s="346"/>
      <c r="E82" s="346"/>
      <c r="F82" s="10"/>
    </row>
    <row r="83" spans="1:6" s="1" customFormat="1" ht="18.75" customHeight="1" x14ac:dyDescent="0.3">
      <c r="A83" s="147"/>
      <c r="B83" s="159"/>
      <c r="C83" s="159"/>
      <c r="D83" s="159"/>
      <c r="E83" s="159"/>
      <c r="F83" s="6"/>
    </row>
    <row r="84" spans="1:6" s="1" customFormat="1" ht="18.75" customHeight="1" x14ac:dyDescent="0.3">
      <c r="A84" s="147"/>
      <c r="B84" s="57"/>
      <c r="C84" s="57"/>
      <c r="D84" s="57"/>
      <c r="E84" s="57"/>
    </row>
    <row r="85" spans="1:6" s="1" customFormat="1" ht="18.75" customHeight="1" x14ac:dyDescent="0.3">
      <c r="A85" s="147"/>
      <c r="B85" s="57"/>
      <c r="C85" s="57"/>
      <c r="D85" s="57"/>
      <c r="E85" s="57"/>
    </row>
    <row r="86" spans="1:6" s="1" customFormat="1" ht="18.75" customHeight="1" x14ac:dyDescent="0.3">
      <c r="A86" s="147"/>
      <c r="B86" s="57"/>
      <c r="C86" s="57"/>
      <c r="D86" s="57"/>
      <c r="E86" s="57"/>
    </row>
    <row r="87" spans="1:6" s="1" customFormat="1" ht="18.75" customHeight="1" x14ac:dyDescent="0.3">
      <c r="A87" s="147"/>
      <c r="B87" s="57"/>
      <c r="C87" s="57"/>
      <c r="D87" s="57"/>
      <c r="E87" s="57"/>
    </row>
    <row r="88" spans="1:6" x14ac:dyDescent="0.35">
      <c r="A88" s="55"/>
      <c r="B88" s="55"/>
      <c r="C88" s="55"/>
      <c r="D88" s="55"/>
      <c r="E88" s="55"/>
    </row>
    <row r="89" spans="1:6" x14ac:dyDescent="0.35">
      <c r="A89" s="55"/>
      <c r="B89" s="55"/>
      <c r="C89" s="55"/>
      <c r="D89" s="55"/>
      <c r="E89" s="55"/>
    </row>
    <row r="90" spans="1:6" x14ac:dyDescent="0.35"/>
  </sheetData>
  <protectedRanges>
    <protectedRange sqref="A82" name="M_NombreTesorero_1"/>
  </protectedRanges>
  <mergeCells count="7">
    <mergeCell ref="C2:C3"/>
    <mergeCell ref="B7:D7"/>
    <mergeCell ref="A82:E82"/>
    <mergeCell ref="A77:D77"/>
    <mergeCell ref="A78:D78"/>
    <mergeCell ref="A80:D80"/>
    <mergeCell ref="B71:C71"/>
  </mergeCells>
  <printOptions horizontalCentered="1"/>
  <pageMargins left="0.70866141732283472" right="0.70866141732283472" top="0.74803149606299213" bottom="0.74803149606299213" header="0.31496062992125984" footer="0.31496062992125984"/>
  <pageSetup scale="88" fitToHeight="3" orientation="portrait" verticalDpi="0" r:id="rId1"/>
  <headerFooter>
    <oddFooter>&amp;CPágina &amp;P de &amp;N</oddFooter>
  </headerFooter>
  <rowBreaks count="1" manualBreakCount="1">
    <brk id="61" max="4" man="1"/>
  </row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X214"/>
  <sheetViews>
    <sheetView topLeftCell="B1" zoomScale="80" zoomScaleNormal="80" workbookViewId="0">
      <pane ySplit="13" topLeftCell="A140" activePane="bottomLeft" state="frozen"/>
      <selection pane="bottomLeft" activeCell="F9" sqref="F9"/>
    </sheetView>
  </sheetViews>
  <sheetFormatPr baseColWidth="10" defaultColWidth="0" defaultRowHeight="14.5" outlineLevelRow="3" x14ac:dyDescent="0.35"/>
  <cols>
    <col min="1" max="1" width="3.453125" customWidth="1"/>
    <col min="2" max="2" width="8" style="12" customWidth="1"/>
    <col min="3" max="3" width="11" customWidth="1"/>
    <col min="4" max="4" width="68.453125" style="13" customWidth="1"/>
    <col min="5" max="5" width="1.1796875" customWidth="1"/>
    <col min="6" max="6" width="11.54296875" customWidth="1"/>
    <col min="7" max="7" width="1.1796875" customWidth="1"/>
    <col min="8" max="19" width="11.54296875" customWidth="1"/>
    <col min="20" max="20" width="3.453125" customWidth="1"/>
    <col min="21" max="24" width="0" hidden="1" customWidth="1"/>
    <col min="25" max="16384" width="11.453125" hidden="1"/>
  </cols>
  <sheetData>
    <row r="1" spans="1:21" x14ac:dyDescent="0.35">
      <c r="A1" s="55"/>
      <c r="B1" s="68"/>
      <c r="C1" s="55"/>
      <c r="D1" s="136"/>
      <c r="E1" s="136"/>
      <c r="F1" s="136"/>
      <c r="G1" s="136"/>
      <c r="H1" s="136"/>
      <c r="I1" s="136"/>
      <c r="J1" s="136"/>
      <c r="K1" s="136"/>
      <c r="L1" s="136"/>
      <c r="M1" s="136"/>
      <c r="N1" s="136"/>
      <c r="O1" s="136"/>
      <c r="P1" s="136"/>
      <c r="Q1" s="136"/>
      <c r="R1" s="136"/>
      <c r="S1" s="136"/>
      <c r="T1" s="136"/>
    </row>
    <row r="2" spans="1:21" x14ac:dyDescent="0.35">
      <c r="A2" s="55"/>
      <c r="B2" s="68"/>
      <c r="C2" s="55"/>
      <c r="D2" s="137"/>
      <c r="E2" s="137"/>
      <c r="F2" s="137"/>
      <c r="G2" s="137"/>
      <c r="H2" s="137"/>
      <c r="I2" s="137"/>
      <c r="J2" s="137"/>
      <c r="K2" s="137"/>
      <c r="L2" s="137"/>
      <c r="M2" s="137"/>
      <c r="N2" s="137"/>
      <c r="O2" s="137"/>
      <c r="P2" s="137"/>
      <c r="Q2" s="137"/>
      <c r="R2" s="137"/>
      <c r="S2" s="137"/>
      <c r="T2" s="137"/>
    </row>
    <row r="3" spans="1:21" x14ac:dyDescent="0.35">
      <c r="A3" s="55"/>
      <c r="B3" s="68"/>
      <c r="C3" s="55"/>
      <c r="D3" s="136"/>
      <c r="E3" s="136"/>
      <c r="F3" s="136"/>
      <c r="G3" s="136"/>
      <c r="H3" s="136"/>
      <c r="I3" s="136"/>
      <c r="J3" s="136"/>
      <c r="K3" s="136"/>
      <c r="L3" s="136"/>
      <c r="M3" s="136"/>
      <c r="N3" s="136"/>
      <c r="O3" s="136"/>
      <c r="P3" s="136"/>
      <c r="Q3" s="136"/>
      <c r="R3" s="136"/>
      <c r="S3" s="136"/>
      <c r="T3" s="136"/>
    </row>
    <row r="4" spans="1:21" x14ac:dyDescent="0.35">
      <c r="A4" s="55"/>
      <c r="B4" s="68"/>
      <c r="C4" s="55"/>
      <c r="D4" s="69"/>
      <c r="E4" s="69"/>
      <c r="F4" s="69"/>
      <c r="G4" s="69"/>
      <c r="H4" s="69"/>
      <c r="I4" s="69"/>
      <c r="J4" s="69"/>
      <c r="K4" s="69"/>
      <c r="L4" s="69"/>
      <c r="M4" s="69"/>
      <c r="N4" s="69"/>
      <c r="O4" s="69"/>
      <c r="P4" s="69"/>
      <c r="Q4" s="69"/>
      <c r="R4" s="69"/>
      <c r="S4" s="69"/>
      <c r="T4" s="69"/>
    </row>
    <row r="5" spans="1:21" ht="18" x14ac:dyDescent="0.35">
      <c r="A5" s="55"/>
      <c r="B5" s="138"/>
      <c r="C5" s="138"/>
      <c r="D5" s="138"/>
      <c r="E5" s="138"/>
      <c r="F5" s="138"/>
      <c r="G5" s="138"/>
      <c r="H5" s="138"/>
      <c r="I5" s="138"/>
      <c r="J5" s="138"/>
      <c r="K5" s="138"/>
      <c r="L5" s="138"/>
      <c r="M5" s="138"/>
      <c r="N5" s="138"/>
      <c r="O5" s="138"/>
      <c r="P5" s="138"/>
      <c r="Q5" s="138"/>
      <c r="R5" s="138"/>
      <c r="S5" s="138"/>
      <c r="T5" s="139"/>
    </row>
    <row r="6" spans="1:21" x14ac:dyDescent="0.35">
      <c r="A6" s="55"/>
      <c r="B6" s="68"/>
      <c r="C6" s="55"/>
      <c r="D6" s="69"/>
      <c r="E6" s="69"/>
      <c r="F6" s="69"/>
      <c r="G6" s="69"/>
      <c r="H6" s="69"/>
      <c r="I6" s="69"/>
      <c r="J6" s="69"/>
      <c r="K6" s="69"/>
      <c r="L6" s="69"/>
      <c r="M6" s="69"/>
      <c r="N6" s="69"/>
      <c r="O6" s="69"/>
      <c r="P6" s="69"/>
      <c r="Q6" s="69"/>
      <c r="R6" s="69"/>
      <c r="S6" s="69"/>
      <c r="T6" s="69"/>
    </row>
    <row r="7" spans="1:21" x14ac:dyDescent="0.35">
      <c r="A7" s="55"/>
      <c r="B7" s="68"/>
      <c r="C7" s="55"/>
      <c r="D7" s="69"/>
      <c r="E7" s="69"/>
      <c r="F7" s="69"/>
      <c r="G7" s="69"/>
      <c r="H7" s="69"/>
      <c r="I7" s="69"/>
      <c r="J7" s="69"/>
      <c r="K7" s="69"/>
      <c r="L7" s="69"/>
      <c r="M7" s="69"/>
      <c r="N7" s="69"/>
      <c r="O7" s="69"/>
      <c r="P7" s="69"/>
      <c r="Q7" s="69"/>
      <c r="R7" s="69"/>
      <c r="S7" s="69"/>
      <c r="T7" s="69"/>
    </row>
    <row r="8" spans="1:21" x14ac:dyDescent="0.35">
      <c r="A8" s="55"/>
      <c r="B8" s="68"/>
      <c r="C8" s="55"/>
      <c r="D8" s="69"/>
      <c r="E8" s="83" t="s">
        <v>122</v>
      </c>
      <c r="F8" s="84">
        <v>139</v>
      </c>
      <c r="G8" s="83"/>
      <c r="H8" s="55"/>
      <c r="I8" s="55"/>
      <c r="J8" s="55"/>
      <c r="K8" s="55"/>
      <c r="L8" s="55"/>
      <c r="M8" s="55"/>
      <c r="N8" s="55"/>
      <c r="O8" s="55"/>
      <c r="P8" s="55"/>
      <c r="Q8" s="55"/>
      <c r="R8" s="55"/>
      <c r="S8" s="55"/>
      <c r="T8" s="55"/>
    </row>
    <row r="9" spans="1:21" ht="4" customHeight="1" x14ac:dyDescent="0.35">
      <c r="A9" s="55"/>
      <c r="B9" s="68"/>
      <c r="C9" s="55"/>
      <c r="D9" s="69"/>
      <c r="E9" s="83"/>
      <c r="F9" s="55"/>
      <c r="G9" s="83"/>
      <c r="H9" s="55"/>
      <c r="I9" s="55"/>
      <c r="J9" s="55"/>
      <c r="K9" s="55"/>
      <c r="L9" s="55"/>
      <c r="M9" s="55"/>
      <c r="N9" s="55"/>
      <c r="O9" s="55"/>
      <c r="P9" s="55"/>
      <c r="Q9" s="55"/>
      <c r="R9" s="55"/>
      <c r="S9" s="55"/>
      <c r="T9" s="55"/>
    </row>
    <row r="10" spans="1:21" x14ac:dyDescent="0.35">
      <c r="A10" s="55"/>
      <c r="B10" s="68"/>
      <c r="C10" s="55"/>
      <c r="D10" s="69"/>
      <c r="E10" s="233" t="s">
        <v>123</v>
      </c>
      <c r="F10" s="316">
        <v>45915</v>
      </c>
      <c r="G10" s="85"/>
      <c r="H10" s="55"/>
      <c r="I10" s="55"/>
      <c r="J10" s="55"/>
      <c r="K10" s="55"/>
      <c r="L10" s="55"/>
      <c r="M10" s="55"/>
      <c r="N10" s="55"/>
      <c r="O10" s="55"/>
      <c r="P10" s="55"/>
      <c r="Q10" s="55"/>
      <c r="R10" s="55"/>
      <c r="S10" s="55"/>
      <c r="T10" s="55"/>
    </row>
    <row r="11" spans="1:21" x14ac:dyDescent="0.35">
      <c r="A11" s="55"/>
      <c r="B11" s="68"/>
      <c r="C11" s="55"/>
      <c r="D11" s="140"/>
      <c r="E11" s="55"/>
      <c r="F11" s="55"/>
      <c r="G11" s="55"/>
      <c r="H11" s="55"/>
      <c r="I11" s="55"/>
      <c r="J11" s="55"/>
      <c r="K11" s="55"/>
      <c r="L11" s="55"/>
      <c r="M11" s="55"/>
      <c r="N11" s="55"/>
      <c r="O11" s="55"/>
      <c r="P11" s="55"/>
      <c r="Q11" s="55"/>
      <c r="R11" s="55"/>
      <c r="S11" s="55"/>
      <c r="T11" s="55"/>
    </row>
    <row r="12" spans="1:21" s="19" customFormat="1" ht="24.65" customHeight="1" x14ac:dyDescent="0.25">
      <c r="A12" s="141"/>
      <c r="B12" s="234" t="s">
        <v>206</v>
      </c>
      <c r="C12" s="235" t="s">
        <v>207</v>
      </c>
      <c r="D12" s="236" t="s">
        <v>208</v>
      </c>
      <c r="E12" s="40"/>
      <c r="F12" s="236" t="s">
        <v>209</v>
      </c>
      <c r="G12" s="40"/>
      <c r="H12" s="236" t="s">
        <v>210</v>
      </c>
      <c r="I12" s="236" t="s">
        <v>211</v>
      </c>
      <c r="J12" s="236" t="s">
        <v>212</v>
      </c>
      <c r="K12" s="236" t="s">
        <v>213</v>
      </c>
      <c r="L12" s="236" t="s">
        <v>214</v>
      </c>
      <c r="M12" s="236" t="s">
        <v>215</v>
      </c>
      <c r="N12" s="236" t="s">
        <v>216</v>
      </c>
      <c r="O12" s="236" t="s">
        <v>217</v>
      </c>
      <c r="P12" s="236" t="s">
        <v>218</v>
      </c>
      <c r="Q12" s="236" t="s">
        <v>219</v>
      </c>
      <c r="R12" s="236" t="s">
        <v>220</v>
      </c>
      <c r="S12" s="236" t="s">
        <v>221</v>
      </c>
      <c r="T12" s="142"/>
      <c r="U12" s="40"/>
    </row>
    <row r="13" spans="1:21" s="19" customFormat="1" ht="7.15" customHeight="1" x14ac:dyDescent="0.25">
      <c r="A13" s="141"/>
      <c r="B13" s="111"/>
      <c r="C13" s="40"/>
      <c r="D13" s="40"/>
      <c r="E13" s="40"/>
      <c r="F13" s="40"/>
      <c r="G13" s="40"/>
      <c r="H13" s="40"/>
      <c r="I13" s="40"/>
      <c r="J13" s="40"/>
      <c r="K13" s="40"/>
      <c r="L13" s="40"/>
      <c r="M13" s="40"/>
      <c r="N13" s="40"/>
      <c r="O13" s="40"/>
      <c r="P13" s="40"/>
      <c r="Q13" s="40"/>
      <c r="R13" s="40"/>
      <c r="S13" s="40"/>
      <c r="T13" s="142"/>
      <c r="U13" s="40"/>
    </row>
    <row r="14" spans="1:21" s="1" customFormat="1" ht="15.5" x14ac:dyDescent="0.3">
      <c r="A14" s="57"/>
      <c r="B14" s="36">
        <v>1</v>
      </c>
      <c r="C14" s="37" t="s">
        <v>222</v>
      </c>
      <c r="D14" s="37" t="s">
        <v>73</v>
      </c>
      <c r="E14" s="113"/>
      <c r="F14" s="95">
        <f>SUM(H14:S14)</f>
        <v>1227244.1399999999</v>
      </c>
      <c r="G14" s="113"/>
      <c r="H14" s="95">
        <f>SUM(H15,H19,H23,H24,H25,H26,H27,H29,H31)</f>
        <v>450100</v>
      </c>
      <c r="I14" s="95">
        <f t="shared" ref="I14:S14" si="0">SUM(I15,I19,I23,I24,I25,I26,I27,I29,I31)</f>
        <v>150100</v>
      </c>
      <c r="J14" s="95">
        <f t="shared" si="0"/>
        <v>80100</v>
      </c>
      <c r="K14" s="95">
        <f t="shared" si="0"/>
        <v>65100</v>
      </c>
      <c r="L14" s="95">
        <f t="shared" si="0"/>
        <v>64100</v>
      </c>
      <c r="M14" s="95">
        <f t="shared" si="0"/>
        <v>64100</v>
      </c>
      <c r="N14" s="95">
        <f t="shared" si="0"/>
        <v>63100</v>
      </c>
      <c r="O14" s="95">
        <f t="shared" si="0"/>
        <v>62100</v>
      </c>
      <c r="P14" s="95">
        <f t="shared" si="0"/>
        <v>62100</v>
      </c>
      <c r="Q14" s="95">
        <f t="shared" si="0"/>
        <v>62100</v>
      </c>
      <c r="R14" s="95">
        <f t="shared" si="0"/>
        <v>62100</v>
      </c>
      <c r="S14" s="95">
        <f t="shared" si="0"/>
        <v>42144.139999999985</v>
      </c>
      <c r="T14" s="59"/>
    </row>
    <row r="15" spans="1:21" s="42" customFormat="1" ht="15.5" outlineLevel="1" x14ac:dyDescent="0.3">
      <c r="A15" s="86"/>
      <c r="B15" s="88">
        <v>11</v>
      </c>
      <c r="C15" s="89" t="s">
        <v>223</v>
      </c>
      <c r="D15" s="90" t="s">
        <v>125</v>
      </c>
      <c r="E15" s="118"/>
      <c r="F15" s="94">
        <f>SUM(H15:S15)</f>
        <v>0</v>
      </c>
      <c r="G15" s="118"/>
      <c r="H15" s="94">
        <f>SUM(H16:H18)</f>
        <v>0</v>
      </c>
      <c r="I15" s="94">
        <f t="shared" ref="I15:R15" si="1">SUM(I16:I18)</f>
        <v>0</v>
      </c>
      <c r="J15" s="94">
        <f t="shared" si="1"/>
        <v>0</v>
      </c>
      <c r="K15" s="94">
        <f t="shared" si="1"/>
        <v>0</v>
      </c>
      <c r="L15" s="94">
        <f t="shared" si="1"/>
        <v>0</v>
      </c>
      <c r="M15" s="94">
        <f t="shared" si="1"/>
        <v>0</v>
      </c>
      <c r="N15" s="94">
        <f t="shared" si="1"/>
        <v>0</v>
      </c>
      <c r="O15" s="94">
        <f t="shared" si="1"/>
        <v>0</v>
      </c>
      <c r="P15" s="94">
        <f t="shared" si="1"/>
        <v>0</v>
      </c>
      <c r="Q15" s="94">
        <f t="shared" si="1"/>
        <v>0</v>
      </c>
      <c r="R15" s="94">
        <f t="shared" si="1"/>
        <v>0</v>
      </c>
      <c r="S15" s="94">
        <f>SUM(S16:S18)</f>
        <v>0</v>
      </c>
      <c r="T15" s="144"/>
    </row>
    <row r="16" spans="1:21" s="1" customFormat="1" ht="15.5" outlineLevel="2" x14ac:dyDescent="0.3">
      <c r="A16" s="57"/>
      <c r="B16" s="33">
        <v>1101</v>
      </c>
      <c r="C16" s="32" t="s">
        <v>224</v>
      </c>
      <c r="D16" s="38" t="s">
        <v>126</v>
      </c>
      <c r="E16" s="113"/>
      <c r="F16" s="96">
        <f t="shared" ref="F16:F32" si="2">SUM(H16:S16)</f>
        <v>0</v>
      </c>
      <c r="G16" s="113"/>
      <c r="H16" s="96">
        <v>0</v>
      </c>
      <c r="I16" s="96">
        <v>0</v>
      </c>
      <c r="J16" s="96">
        <v>0</v>
      </c>
      <c r="K16" s="96">
        <v>0</v>
      </c>
      <c r="L16" s="96">
        <v>0</v>
      </c>
      <c r="M16" s="96">
        <v>0</v>
      </c>
      <c r="N16" s="96">
        <v>0</v>
      </c>
      <c r="O16" s="96">
        <v>0</v>
      </c>
      <c r="P16" s="96">
        <v>0</v>
      </c>
      <c r="Q16" s="96">
        <v>0</v>
      </c>
      <c r="R16" s="96">
        <v>0</v>
      </c>
      <c r="S16" s="96">
        <v>0</v>
      </c>
      <c r="T16" s="59"/>
    </row>
    <row r="17" spans="1:21" s="1" customFormat="1" ht="15.5" outlineLevel="2" x14ac:dyDescent="0.3">
      <c r="A17" s="57"/>
      <c r="B17" s="33">
        <v>1102</v>
      </c>
      <c r="C17" s="32" t="s">
        <v>225</v>
      </c>
      <c r="D17" s="38" t="s">
        <v>226</v>
      </c>
      <c r="E17" s="113"/>
      <c r="F17" s="96">
        <f t="shared" si="2"/>
        <v>0</v>
      </c>
      <c r="G17" s="113"/>
      <c r="H17" s="96">
        <v>0</v>
      </c>
      <c r="I17" s="96">
        <v>0</v>
      </c>
      <c r="J17" s="96">
        <v>0</v>
      </c>
      <c r="K17" s="96">
        <v>0</v>
      </c>
      <c r="L17" s="96">
        <v>0</v>
      </c>
      <c r="M17" s="96">
        <v>0</v>
      </c>
      <c r="N17" s="96">
        <v>0</v>
      </c>
      <c r="O17" s="96">
        <v>0</v>
      </c>
      <c r="P17" s="96">
        <v>0</v>
      </c>
      <c r="Q17" s="96">
        <v>0</v>
      </c>
      <c r="R17" s="96">
        <v>0</v>
      </c>
      <c r="S17" s="96">
        <v>0</v>
      </c>
      <c r="T17" s="59"/>
    </row>
    <row r="18" spans="1:21" s="1" customFormat="1" ht="15.5" outlineLevel="2" x14ac:dyDescent="0.3">
      <c r="A18" s="57"/>
      <c r="B18" s="33">
        <v>1103</v>
      </c>
      <c r="C18" s="32" t="s">
        <v>227</v>
      </c>
      <c r="D18" s="38" t="s">
        <v>128</v>
      </c>
      <c r="E18" s="113"/>
      <c r="F18" s="96">
        <f t="shared" si="2"/>
        <v>0</v>
      </c>
      <c r="G18" s="113"/>
      <c r="H18" s="96">
        <v>0</v>
      </c>
      <c r="I18" s="96">
        <v>0</v>
      </c>
      <c r="J18" s="96">
        <v>0</v>
      </c>
      <c r="K18" s="96">
        <v>0</v>
      </c>
      <c r="L18" s="96">
        <v>0</v>
      </c>
      <c r="M18" s="96">
        <v>0</v>
      </c>
      <c r="N18" s="96">
        <v>0</v>
      </c>
      <c r="O18" s="96">
        <v>0</v>
      </c>
      <c r="P18" s="96">
        <v>0</v>
      </c>
      <c r="Q18" s="96">
        <v>0</v>
      </c>
      <c r="R18" s="96">
        <v>0</v>
      </c>
      <c r="S18" s="96">
        <v>0</v>
      </c>
      <c r="T18" s="59"/>
    </row>
    <row r="19" spans="1:21" s="1" customFormat="1" ht="15.5" outlineLevel="1" x14ac:dyDescent="0.3">
      <c r="A19" s="57"/>
      <c r="B19" s="88">
        <v>12</v>
      </c>
      <c r="C19" s="89" t="s">
        <v>228</v>
      </c>
      <c r="D19" s="90" t="s">
        <v>129</v>
      </c>
      <c r="E19" s="113"/>
      <c r="F19" s="94">
        <f>SUM(H19:S19)</f>
        <v>753002.52</v>
      </c>
      <c r="G19" s="113"/>
      <c r="H19" s="94">
        <f>SUM(H20:H22)</f>
        <v>410000</v>
      </c>
      <c r="I19" s="94">
        <f>SUM(I20:I22)</f>
        <v>110000</v>
      </c>
      <c r="J19" s="94">
        <f t="shared" ref="J19:R19" si="3">SUM(J20:J22)</f>
        <v>40000</v>
      </c>
      <c r="K19" s="94">
        <f t="shared" si="3"/>
        <v>25000</v>
      </c>
      <c r="L19" s="94">
        <f t="shared" si="3"/>
        <v>24000</v>
      </c>
      <c r="M19" s="94">
        <f t="shared" si="3"/>
        <v>24000</v>
      </c>
      <c r="N19" s="94">
        <f t="shared" si="3"/>
        <v>24000</v>
      </c>
      <c r="O19" s="94">
        <f t="shared" si="3"/>
        <v>23000</v>
      </c>
      <c r="P19" s="94">
        <f t="shared" si="3"/>
        <v>23000</v>
      </c>
      <c r="Q19" s="94">
        <f t="shared" si="3"/>
        <v>23000</v>
      </c>
      <c r="R19" s="94">
        <f t="shared" si="3"/>
        <v>23000</v>
      </c>
      <c r="S19" s="94">
        <f>SUM(S20:S22)</f>
        <v>4002.52</v>
      </c>
      <c r="T19" s="59"/>
    </row>
    <row r="20" spans="1:21" s="1" customFormat="1" ht="15.5" outlineLevel="3" x14ac:dyDescent="0.3">
      <c r="A20" s="57"/>
      <c r="B20" s="33">
        <v>1201</v>
      </c>
      <c r="C20" s="32" t="s">
        <v>229</v>
      </c>
      <c r="D20" s="38" t="s">
        <v>130</v>
      </c>
      <c r="E20" s="113"/>
      <c r="F20" s="96">
        <f t="shared" si="2"/>
        <v>600522.48</v>
      </c>
      <c r="G20" s="113"/>
      <c r="H20" s="96">
        <v>350000</v>
      </c>
      <c r="I20" s="96">
        <v>100000</v>
      </c>
      <c r="J20" s="96">
        <v>30000</v>
      </c>
      <c r="K20" s="96">
        <v>15000</v>
      </c>
      <c r="L20" s="96">
        <v>15000</v>
      </c>
      <c r="M20" s="96">
        <v>15000</v>
      </c>
      <c r="N20" s="96">
        <v>15000</v>
      </c>
      <c r="O20" s="96">
        <v>15000</v>
      </c>
      <c r="P20" s="96">
        <v>15000</v>
      </c>
      <c r="Q20" s="96">
        <v>15000</v>
      </c>
      <c r="R20" s="96">
        <v>15000</v>
      </c>
      <c r="S20" s="96">
        <v>522.48</v>
      </c>
      <c r="T20" s="59"/>
    </row>
    <row r="21" spans="1:21" s="1" customFormat="1" ht="15.5" outlineLevel="3" x14ac:dyDescent="0.3">
      <c r="A21" s="57"/>
      <c r="B21" s="33">
        <v>1202</v>
      </c>
      <c r="C21" s="32" t="s">
        <v>230</v>
      </c>
      <c r="D21" s="38" t="s">
        <v>131</v>
      </c>
      <c r="E21" s="113"/>
      <c r="F21" s="96">
        <f t="shared" si="2"/>
        <v>152480.04</v>
      </c>
      <c r="G21" s="113"/>
      <c r="H21" s="96">
        <v>60000</v>
      </c>
      <c r="I21" s="96">
        <v>10000</v>
      </c>
      <c r="J21" s="96">
        <v>10000</v>
      </c>
      <c r="K21" s="96">
        <v>10000</v>
      </c>
      <c r="L21" s="96">
        <v>9000</v>
      </c>
      <c r="M21" s="96">
        <v>9000</v>
      </c>
      <c r="N21" s="96">
        <v>9000</v>
      </c>
      <c r="O21" s="96">
        <v>8000</v>
      </c>
      <c r="P21" s="96">
        <v>8000</v>
      </c>
      <c r="Q21" s="96">
        <v>8000</v>
      </c>
      <c r="R21" s="96">
        <v>8000</v>
      </c>
      <c r="S21" s="96">
        <v>3480.04</v>
      </c>
      <c r="T21" s="59"/>
    </row>
    <row r="22" spans="1:21" s="1" customFormat="1" ht="15.5" outlineLevel="3" x14ac:dyDescent="0.3">
      <c r="A22" s="57"/>
      <c r="B22" s="33">
        <v>1203</v>
      </c>
      <c r="C22" s="32" t="s">
        <v>231</v>
      </c>
      <c r="D22" s="50" t="s">
        <v>132</v>
      </c>
      <c r="E22" s="113"/>
      <c r="F22" s="96">
        <f t="shared" si="2"/>
        <v>0</v>
      </c>
      <c r="G22" s="113"/>
      <c r="H22" s="96">
        <v>0</v>
      </c>
      <c r="I22" s="96">
        <v>0</v>
      </c>
      <c r="J22" s="96">
        <v>0</v>
      </c>
      <c r="K22" s="96">
        <v>0</v>
      </c>
      <c r="L22" s="96">
        <v>0</v>
      </c>
      <c r="M22" s="96">
        <v>0</v>
      </c>
      <c r="N22" s="96">
        <v>0</v>
      </c>
      <c r="O22" s="96">
        <v>0</v>
      </c>
      <c r="P22" s="96">
        <v>0</v>
      </c>
      <c r="Q22" s="96">
        <v>0</v>
      </c>
      <c r="R22" s="96">
        <v>0</v>
      </c>
      <c r="S22" s="96">
        <v>0</v>
      </c>
      <c r="T22" s="59"/>
    </row>
    <row r="23" spans="1:21" s="1" customFormat="1" ht="15.5" outlineLevel="1" x14ac:dyDescent="0.3">
      <c r="A23" s="63"/>
      <c r="B23" s="88">
        <v>13</v>
      </c>
      <c r="C23" s="89" t="s">
        <v>1142</v>
      </c>
      <c r="D23" s="90" t="s">
        <v>6</v>
      </c>
      <c r="E23" s="113"/>
      <c r="F23" s="94">
        <f>SUM(H23:S23)</f>
        <v>0</v>
      </c>
      <c r="G23" s="113"/>
      <c r="H23" s="94"/>
      <c r="I23" s="94"/>
      <c r="J23" s="94"/>
      <c r="K23" s="94"/>
      <c r="L23" s="94"/>
      <c r="M23" s="94"/>
      <c r="N23" s="94"/>
      <c r="O23" s="94"/>
      <c r="P23" s="94"/>
      <c r="Q23" s="94"/>
      <c r="R23" s="94"/>
      <c r="S23" s="94"/>
      <c r="T23" s="62"/>
      <c r="U23" s="29"/>
    </row>
    <row r="24" spans="1:21" s="1" customFormat="1" ht="15.5" outlineLevel="1" x14ac:dyDescent="0.3">
      <c r="A24" s="63"/>
      <c r="B24" s="88">
        <v>14</v>
      </c>
      <c r="C24" s="89" t="s">
        <v>1143</v>
      </c>
      <c r="D24" s="90" t="s">
        <v>7</v>
      </c>
      <c r="E24" s="113"/>
      <c r="F24" s="94">
        <f>SUM(H24:S24)</f>
        <v>0</v>
      </c>
      <c r="G24" s="113"/>
      <c r="H24" s="94"/>
      <c r="I24" s="94"/>
      <c r="J24" s="94"/>
      <c r="K24" s="94"/>
      <c r="L24" s="94"/>
      <c r="M24" s="94"/>
      <c r="N24" s="94"/>
      <c r="O24" s="94"/>
      <c r="P24" s="94"/>
      <c r="Q24" s="94"/>
      <c r="R24" s="94"/>
      <c r="S24" s="94"/>
      <c r="T24" s="62"/>
      <c r="U24" s="29"/>
    </row>
    <row r="25" spans="1:21" s="1" customFormat="1" ht="15.5" outlineLevel="1" x14ac:dyDescent="0.3">
      <c r="A25" s="63"/>
      <c r="B25" s="88">
        <v>15</v>
      </c>
      <c r="C25" s="89" t="s">
        <v>1144</v>
      </c>
      <c r="D25" s="90" t="s">
        <v>8</v>
      </c>
      <c r="E25" s="113"/>
      <c r="F25" s="94">
        <f>SUM(H25:S25)</f>
        <v>0</v>
      </c>
      <c r="G25" s="113"/>
      <c r="H25" s="94"/>
      <c r="I25" s="94"/>
      <c r="J25" s="94"/>
      <c r="K25" s="94"/>
      <c r="L25" s="94"/>
      <c r="M25" s="94"/>
      <c r="N25" s="94"/>
      <c r="O25" s="94"/>
      <c r="P25" s="94"/>
      <c r="Q25" s="94"/>
      <c r="R25" s="94"/>
      <c r="S25" s="94"/>
      <c r="T25" s="62"/>
      <c r="U25" s="29"/>
    </row>
    <row r="26" spans="1:21" s="1" customFormat="1" ht="15.5" outlineLevel="1" x14ac:dyDescent="0.3">
      <c r="A26" s="63"/>
      <c r="B26" s="88">
        <v>16</v>
      </c>
      <c r="C26" s="89" t="s">
        <v>1145</v>
      </c>
      <c r="D26" s="90" t="s">
        <v>9</v>
      </c>
      <c r="E26" s="113"/>
      <c r="F26" s="94">
        <f>SUM(H26:S26)</f>
        <v>0</v>
      </c>
      <c r="G26" s="113"/>
      <c r="H26" s="94"/>
      <c r="I26" s="94"/>
      <c r="J26" s="94"/>
      <c r="K26" s="94"/>
      <c r="L26" s="94"/>
      <c r="M26" s="94"/>
      <c r="N26" s="94"/>
      <c r="O26" s="94"/>
      <c r="P26" s="94"/>
      <c r="Q26" s="94"/>
      <c r="R26" s="94"/>
      <c r="S26" s="94"/>
      <c r="T26" s="62"/>
      <c r="U26" s="29"/>
    </row>
    <row r="27" spans="1:21" s="1" customFormat="1" ht="15.5" outlineLevel="1" x14ac:dyDescent="0.3">
      <c r="A27" s="57"/>
      <c r="B27" s="88">
        <v>17</v>
      </c>
      <c r="C27" s="89" t="s">
        <v>232</v>
      </c>
      <c r="D27" s="90" t="s">
        <v>133</v>
      </c>
      <c r="E27" s="113"/>
      <c r="F27" s="94">
        <f>SUM(H27:S27)</f>
        <v>17727.060000000001</v>
      </c>
      <c r="G27" s="113"/>
      <c r="H27" s="94">
        <f>H28</f>
        <v>2000</v>
      </c>
      <c r="I27" s="94">
        <f t="shared" ref="I27:R27" si="4">I28</f>
        <v>2000</v>
      </c>
      <c r="J27" s="94">
        <f t="shared" si="4"/>
        <v>2000</v>
      </c>
      <c r="K27" s="94">
        <f t="shared" si="4"/>
        <v>2000</v>
      </c>
      <c r="L27" s="94">
        <f t="shared" si="4"/>
        <v>2000</v>
      </c>
      <c r="M27" s="94">
        <f t="shared" si="4"/>
        <v>2000</v>
      </c>
      <c r="N27" s="94">
        <f t="shared" si="4"/>
        <v>1000</v>
      </c>
      <c r="O27" s="94">
        <f t="shared" si="4"/>
        <v>1000</v>
      </c>
      <c r="P27" s="94">
        <f t="shared" si="4"/>
        <v>1000</v>
      </c>
      <c r="Q27" s="94">
        <f t="shared" si="4"/>
        <v>1000</v>
      </c>
      <c r="R27" s="94">
        <f t="shared" si="4"/>
        <v>1000</v>
      </c>
      <c r="S27" s="94">
        <f>S28</f>
        <v>727.06</v>
      </c>
      <c r="T27" s="59"/>
    </row>
    <row r="28" spans="1:21" s="1" customFormat="1" ht="15.5" outlineLevel="2" x14ac:dyDescent="0.3">
      <c r="A28" s="57"/>
      <c r="B28" s="33">
        <v>1701</v>
      </c>
      <c r="C28" s="32" t="s">
        <v>233</v>
      </c>
      <c r="D28" s="38" t="s">
        <v>133</v>
      </c>
      <c r="E28" s="113"/>
      <c r="F28" s="96">
        <f t="shared" si="2"/>
        <v>17727.060000000001</v>
      </c>
      <c r="G28" s="113"/>
      <c r="H28" s="96">
        <v>2000</v>
      </c>
      <c r="I28" s="96">
        <v>2000</v>
      </c>
      <c r="J28" s="96">
        <v>2000</v>
      </c>
      <c r="K28" s="96">
        <v>2000</v>
      </c>
      <c r="L28" s="96">
        <v>2000</v>
      </c>
      <c r="M28" s="96">
        <v>2000</v>
      </c>
      <c r="N28" s="96">
        <v>1000</v>
      </c>
      <c r="O28" s="96">
        <v>1000</v>
      </c>
      <c r="P28" s="96">
        <v>1000</v>
      </c>
      <c r="Q28" s="96">
        <v>1000</v>
      </c>
      <c r="R28" s="96">
        <v>1000</v>
      </c>
      <c r="S28" s="96">
        <v>727.06</v>
      </c>
      <c r="T28" s="59"/>
    </row>
    <row r="29" spans="1:21" s="1" customFormat="1" ht="15.5" outlineLevel="1" x14ac:dyDescent="0.3">
      <c r="A29" s="57"/>
      <c r="B29" s="91">
        <v>18</v>
      </c>
      <c r="C29" s="92" t="s">
        <v>234</v>
      </c>
      <c r="D29" s="90" t="s">
        <v>60</v>
      </c>
      <c r="E29" s="113"/>
      <c r="F29" s="94">
        <f>SUM(H29:S29)</f>
        <v>142428.39000000001</v>
      </c>
      <c r="G29" s="113"/>
      <c r="H29" s="94">
        <f>SUM(H30)</f>
        <v>11900</v>
      </c>
      <c r="I29" s="94">
        <f t="shared" ref="I29:S29" si="5">SUM(I30)</f>
        <v>11900</v>
      </c>
      <c r="J29" s="94">
        <f t="shared" si="5"/>
        <v>11900</v>
      </c>
      <c r="K29" s="94">
        <f t="shared" si="5"/>
        <v>11900</v>
      </c>
      <c r="L29" s="94">
        <f t="shared" si="5"/>
        <v>11900</v>
      </c>
      <c r="M29" s="94">
        <f t="shared" si="5"/>
        <v>11900</v>
      </c>
      <c r="N29" s="94">
        <f t="shared" si="5"/>
        <v>11900</v>
      </c>
      <c r="O29" s="94">
        <f t="shared" si="5"/>
        <v>11900</v>
      </c>
      <c r="P29" s="94">
        <f t="shared" si="5"/>
        <v>11900</v>
      </c>
      <c r="Q29" s="94">
        <f t="shared" si="5"/>
        <v>11900</v>
      </c>
      <c r="R29" s="94">
        <f t="shared" si="5"/>
        <v>11900</v>
      </c>
      <c r="S29" s="94">
        <f t="shared" si="5"/>
        <v>11528.39</v>
      </c>
      <c r="T29" s="59"/>
    </row>
    <row r="30" spans="1:21" s="1" customFormat="1" ht="15.5" outlineLevel="2" x14ac:dyDescent="0.3">
      <c r="A30" s="57"/>
      <c r="B30" s="15">
        <v>1801</v>
      </c>
      <c r="C30" s="32" t="s">
        <v>235</v>
      </c>
      <c r="D30" s="38" t="s">
        <v>134</v>
      </c>
      <c r="E30" s="113"/>
      <c r="F30" s="96">
        <f t="shared" si="2"/>
        <v>142428.39000000001</v>
      </c>
      <c r="G30" s="113"/>
      <c r="H30" s="96">
        <v>11900</v>
      </c>
      <c r="I30" s="96">
        <v>11900</v>
      </c>
      <c r="J30" s="96">
        <v>11900</v>
      </c>
      <c r="K30" s="96">
        <v>11900</v>
      </c>
      <c r="L30" s="96">
        <v>11900</v>
      </c>
      <c r="M30" s="96">
        <v>11900</v>
      </c>
      <c r="N30" s="96">
        <v>11900</v>
      </c>
      <c r="O30" s="96">
        <v>11900</v>
      </c>
      <c r="P30" s="96">
        <v>11900</v>
      </c>
      <c r="Q30" s="96">
        <v>11900</v>
      </c>
      <c r="R30" s="96">
        <v>11900</v>
      </c>
      <c r="S30" s="96">
        <v>11528.39</v>
      </c>
      <c r="T30" s="59"/>
    </row>
    <row r="31" spans="1:21" s="1" customFormat="1" ht="26" outlineLevel="1" x14ac:dyDescent="0.3">
      <c r="A31" s="57"/>
      <c r="B31" s="91">
        <v>19</v>
      </c>
      <c r="C31" s="89" t="s">
        <v>236</v>
      </c>
      <c r="D31" s="90" t="s">
        <v>237</v>
      </c>
      <c r="E31" s="113"/>
      <c r="F31" s="94">
        <f t="shared" si="2"/>
        <v>314086.17</v>
      </c>
      <c r="G31" s="113"/>
      <c r="H31" s="94">
        <f>SUM(H32)</f>
        <v>26200</v>
      </c>
      <c r="I31" s="94">
        <f t="shared" ref="I31:R31" si="6">SUM(I32)</f>
        <v>26200</v>
      </c>
      <c r="J31" s="94">
        <f t="shared" si="6"/>
        <v>26200</v>
      </c>
      <c r="K31" s="94">
        <f t="shared" si="6"/>
        <v>26200</v>
      </c>
      <c r="L31" s="94">
        <f t="shared" si="6"/>
        <v>26200</v>
      </c>
      <c r="M31" s="94">
        <f t="shared" si="6"/>
        <v>26200</v>
      </c>
      <c r="N31" s="94">
        <f t="shared" si="6"/>
        <v>26200</v>
      </c>
      <c r="O31" s="94">
        <f t="shared" si="6"/>
        <v>26200</v>
      </c>
      <c r="P31" s="94">
        <f t="shared" si="6"/>
        <v>26200</v>
      </c>
      <c r="Q31" s="94">
        <f t="shared" si="6"/>
        <v>26200</v>
      </c>
      <c r="R31" s="94">
        <f t="shared" si="6"/>
        <v>26200</v>
      </c>
      <c r="S31" s="94">
        <f>SUM(S32)</f>
        <v>25886.169999999984</v>
      </c>
      <c r="T31" s="59"/>
    </row>
    <row r="32" spans="1:21" s="1" customFormat="1" ht="15.5" outlineLevel="2" x14ac:dyDescent="0.3">
      <c r="A32" s="57"/>
      <c r="B32" s="15">
        <v>1901</v>
      </c>
      <c r="C32" s="32" t="s">
        <v>238</v>
      </c>
      <c r="D32" s="38" t="s">
        <v>135</v>
      </c>
      <c r="E32" s="113"/>
      <c r="F32" s="96">
        <f t="shared" si="2"/>
        <v>314086.17</v>
      </c>
      <c r="G32" s="113"/>
      <c r="H32" s="96">
        <v>26200</v>
      </c>
      <c r="I32" s="96">
        <v>26200</v>
      </c>
      <c r="J32" s="96">
        <v>26200</v>
      </c>
      <c r="K32" s="96">
        <v>26200</v>
      </c>
      <c r="L32" s="96">
        <v>26200</v>
      </c>
      <c r="M32" s="96">
        <v>26200</v>
      </c>
      <c r="N32" s="96">
        <v>26200</v>
      </c>
      <c r="O32" s="96">
        <v>26200</v>
      </c>
      <c r="P32" s="96">
        <v>26200</v>
      </c>
      <c r="Q32" s="96">
        <v>26200</v>
      </c>
      <c r="R32" s="96">
        <v>26200</v>
      </c>
      <c r="S32" s="115">
        <v>25886.169999999984</v>
      </c>
      <c r="T32" s="59"/>
    </row>
    <row r="33" spans="1:21" s="1" customFormat="1" ht="15.5" x14ac:dyDescent="0.3">
      <c r="A33" s="57"/>
      <c r="B33" s="112"/>
      <c r="C33" s="113"/>
      <c r="D33" s="114"/>
      <c r="E33" s="113"/>
      <c r="F33" s="115"/>
      <c r="G33" s="113"/>
      <c r="H33" s="115"/>
      <c r="I33" s="115"/>
      <c r="J33" s="115"/>
      <c r="K33" s="115"/>
      <c r="L33" s="115"/>
      <c r="M33" s="115"/>
      <c r="N33" s="115"/>
      <c r="O33" s="115"/>
      <c r="P33" s="115"/>
      <c r="Q33" s="115"/>
      <c r="R33" s="115"/>
      <c r="S33" s="115"/>
      <c r="T33" s="59"/>
    </row>
    <row r="34" spans="1:21" s="1" customFormat="1" ht="15.5" x14ac:dyDescent="0.3">
      <c r="A34" s="57"/>
      <c r="B34" s="37">
        <v>2</v>
      </c>
      <c r="C34" s="37" t="s">
        <v>1146</v>
      </c>
      <c r="D34" s="37" t="s">
        <v>74</v>
      </c>
      <c r="E34" s="119"/>
      <c r="F34" s="95">
        <f>SUM(H34:S34)</f>
        <v>0</v>
      </c>
      <c r="G34" s="119"/>
      <c r="H34" s="97">
        <f>SUM(H35,H36,H37,H38,H39)</f>
        <v>0</v>
      </c>
      <c r="I34" s="97">
        <f t="shared" ref="I34:S34" si="7">SUM(I35,I36,I37,I38,I39)</f>
        <v>0</v>
      </c>
      <c r="J34" s="97">
        <f t="shared" si="7"/>
        <v>0</v>
      </c>
      <c r="K34" s="97">
        <f t="shared" si="7"/>
        <v>0</v>
      </c>
      <c r="L34" s="97">
        <f t="shared" si="7"/>
        <v>0</v>
      </c>
      <c r="M34" s="97">
        <f t="shared" si="7"/>
        <v>0</v>
      </c>
      <c r="N34" s="97">
        <f t="shared" si="7"/>
        <v>0</v>
      </c>
      <c r="O34" s="97">
        <f t="shared" si="7"/>
        <v>0</v>
      </c>
      <c r="P34" s="97">
        <f t="shared" si="7"/>
        <v>0</v>
      </c>
      <c r="Q34" s="97">
        <f t="shared" si="7"/>
        <v>0</v>
      </c>
      <c r="R34" s="97">
        <f t="shared" si="7"/>
        <v>0</v>
      </c>
      <c r="S34" s="97">
        <f t="shared" si="7"/>
        <v>0</v>
      </c>
      <c r="T34" s="59"/>
    </row>
    <row r="35" spans="1:21" s="1" customFormat="1" ht="15.5" outlineLevel="1" x14ac:dyDescent="0.3">
      <c r="A35" s="63"/>
      <c r="B35" s="88">
        <v>21</v>
      </c>
      <c r="C35" s="89" t="s">
        <v>1147</v>
      </c>
      <c r="D35" s="90" t="s">
        <v>13</v>
      </c>
      <c r="E35" s="113"/>
      <c r="F35" s="94">
        <f t="shared" ref="F35:F39" si="8">SUM(H35:S35)</f>
        <v>0</v>
      </c>
      <c r="G35" s="113"/>
      <c r="H35" s="94"/>
      <c r="I35" s="94"/>
      <c r="J35" s="94"/>
      <c r="K35" s="94"/>
      <c r="L35" s="94"/>
      <c r="M35" s="94"/>
      <c r="N35" s="94"/>
      <c r="O35" s="94"/>
      <c r="P35" s="94"/>
      <c r="Q35" s="94"/>
      <c r="R35" s="94"/>
      <c r="S35" s="94"/>
      <c r="T35" s="62"/>
      <c r="U35" s="29"/>
    </row>
    <row r="36" spans="1:21" s="1" customFormat="1" ht="15.5" outlineLevel="1" x14ac:dyDescent="0.3">
      <c r="A36" s="63"/>
      <c r="B36" s="88">
        <v>22</v>
      </c>
      <c r="C36" s="89" t="s">
        <v>1148</v>
      </c>
      <c r="D36" s="90" t="s">
        <v>14</v>
      </c>
      <c r="E36" s="113"/>
      <c r="F36" s="94">
        <f t="shared" si="8"/>
        <v>0</v>
      </c>
      <c r="G36" s="113"/>
      <c r="H36" s="94"/>
      <c r="I36" s="94"/>
      <c r="J36" s="94"/>
      <c r="K36" s="94"/>
      <c r="L36" s="94"/>
      <c r="M36" s="94"/>
      <c r="N36" s="94"/>
      <c r="O36" s="94"/>
      <c r="P36" s="94"/>
      <c r="Q36" s="94"/>
      <c r="R36" s="94"/>
      <c r="S36" s="94"/>
      <c r="T36" s="62"/>
      <c r="U36" s="29"/>
    </row>
    <row r="37" spans="1:21" s="1" customFormat="1" ht="15.5" outlineLevel="1" x14ac:dyDescent="0.3">
      <c r="A37" s="63"/>
      <c r="B37" s="88">
        <v>23</v>
      </c>
      <c r="C37" s="89" t="s">
        <v>1149</v>
      </c>
      <c r="D37" s="90" t="s">
        <v>15</v>
      </c>
      <c r="E37" s="113"/>
      <c r="F37" s="94">
        <f t="shared" si="8"/>
        <v>0</v>
      </c>
      <c r="G37" s="113"/>
      <c r="H37" s="94"/>
      <c r="I37" s="94"/>
      <c r="J37" s="94"/>
      <c r="K37" s="94"/>
      <c r="L37" s="94"/>
      <c r="M37" s="94"/>
      <c r="N37" s="94"/>
      <c r="O37" s="94"/>
      <c r="P37" s="94"/>
      <c r="Q37" s="94"/>
      <c r="R37" s="94"/>
      <c r="S37" s="94"/>
      <c r="T37" s="62"/>
      <c r="U37" s="29"/>
    </row>
    <row r="38" spans="1:21" s="1" customFormat="1" ht="15.5" outlineLevel="1" x14ac:dyDescent="0.3">
      <c r="A38" s="63"/>
      <c r="B38" s="88">
        <v>24</v>
      </c>
      <c r="C38" s="89" t="s">
        <v>1150</v>
      </c>
      <c r="D38" s="90" t="s">
        <v>16</v>
      </c>
      <c r="E38" s="113"/>
      <c r="F38" s="94">
        <f t="shared" si="8"/>
        <v>0</v>
      </c>
      <c r="G38" s="113"/>
      <c r="H38" s="94"/>
      <c r="I38" s="94"/>
      <c r="J38" s="94"/>
      <c r="K38" s="94"/>
      <c r="L38" s="94"/>
      <c r="M38" s="94"/>
      <c r="N38" s="94"/>
      <c r="O38" s="94"/>
      <c r="P38" s="94"/>
      <c r="Q38" s="94"/>
      <c r="R38" s="94"/>
      <c r="S38" s="94"/>
      <c r="T38" s="62"/>
      <c r="U38" s="29"/>
    </row>
    <row r="39" spans="1:21" s="1" customFormat="1" ht="15.5" outlineLevel="1" x14ac:dyDescent="0.3">
      <c r="A39" s="57"/>
      <c r="B39" s="88">
        <v>25</v>
      </c>
      <c r="C39" s="89" t="s">
        <v>1151</v>
      </c>
      <c r="D39" s="90" t="s">
        <v>17</v>
      </c>
      <c r="E39" s="113"/>
      <c r="F39" s="94">
        <f t="shared" si="8"/>
        <v>0</v>
      </c>
      <c r="G39" s="113"/>
      <c r="H39" s="94"/>
      <c r="I39" s="94"/>
      <c r="J39" s="94"/>
      <c r="K39" s="94"/>
      <c r="L39" s="94"/>
      <c r="M39" s="94"/>
      <c r="N39" s="94"/>
      <c r="O39" s="94"/>
      <c r="P39" s="94"/>
      <c r="Q39" s="94"/>
      <c r="R39" s="94"/>
      <c r="S39" s="94"/>
      <c r="T39" s="59"/>
    </row>
    <row r="40" spans="1:21" s="1" customFormat="1" ht="15.5" x14ac:dyDescent="0.3">
      <c r="A40" s="57"/>
      <c r="B40" s="112"/>
      <c r="C40" s="113"/>
      <c r="D40" s="116"/>
      <c r="E40" s="113"/>
      <c r="F40" s="115"/>
      <c r="G40" s="113"/>
      <c r="H40" s="115"/>
      <c r="I40" s="115"/>
      <c r="J40" s="115"/>
      <c r="K40" s="115"/>
      <c r="L40" s="115"/>
      <c r="M40" s="115"/>
      <c r="N40" s="115"/>
      <c r="O40" s="115"/>
      <c r="P40" s="115"/>
      <c r="Q40" s="115"/>
      <c r="R40" s="115"/>
      <c r="S40" s="115"/>
      <c r="T40" s="59"/>
    </row>
    <row r="41" spans="1:21" s="1" customFormat="1" ht="15.5" x14ac:dyDescent="0.3">
      <c r="A41" s="57"/>
      <c r="B41" s="36">
        <v>3</v>
      </c>
      <c r="C41" s="37" t="s">
        <v>239</v>
      </c>
      <c r="D41" s="37" t="s">
        <v>75</v>
      </c>
      <c r="E41" s="113"/>
      <c r="F41" s="95">
        <f t="shared" ref="F41:F46" si="9">SUM(H41:S41)</f>
        <v>0</v>
      </c>
      <c r="G41" s="113"/>
      <c r="H41" s="95">
        <f>SUM(H42,H45)</f>
        <v>0</v>
      </c>
      <c r="I41" s="95">
        <f t="shared" ref="I41:S41" si="10">SUM(I42,I45)</f>
        <v>0</v>
      </c>
      <c r="J41" s="95">
        <f t="shared" si="10"/>
        <v>0</v>
      </c>
      <c r="K41" s="95">
        <f t="shared" si="10"/>
        <v>0</v>
      </c>
      <c r="L41" s="95">
        <f t="shared" si="10"/>
        <v>0</v>
      </c>
      <c r="M41" s="95">
        <f t="shared" si="10"/>
        <v>0</v>
      </c>
      <c r="N41" s="95">
        <f t="shared" si="10"/>
        <v>0</v>
      </c>
      <c r="O41" s="95">
        <f t="shared" si="10"/>
        <v>0</v>
      </c>
      <c r="P41" s="95">
        <f t="shared" si="10"/>
        <v>0</v>
      </c>
      <c r="Q41" s="95">
        <f t="shared" si="10"/>
        <v>0</v>
      </c>
      <c r="R41" s="95">
        <f t="shared" si="10"/>
        <v>0</v>
      </c>
      <c r="S41" s="95">
        <f t="shared" si="10"/>
        <v>0</v>
      </c>
      <c r="T41" s="59"/>
    </row>
    <row r="42" spans="1:21" s="1" customFormat="1" ht="15.5" outlineLevel="1" x14ac:dyDescent="0.3">
      <c r="A42" s="63"/>
      <c r="B42" s="88">
        <v>31</v>
      </c>
      <c r="C42" s="89" t="s">
        <v>240</v>
      </c>
      <c r="D42" s="90" t="s">
        <v>18</v>
      </c>
      <c r="E42" s="113"/>
      <c r="F42" s="94">
        <f>SUM(H42:S42)</f>
        <v>0</v>
      </c>
      <c r="G42" s="113"/>
      <c r="H42" s="94">
        <f>SUM(H43,H44)</f>
        <v>0</v>
      </c>
      <c r="I42" s="94">
        <f t="shared" ref="I42:R42" si="11">SUM(I43,I44)</f>
        <v>0</v>
      </c>
      <c r="J42" s="94">
        <f t="shared" si="11"/>
        <v>0</v>
      </c>
      <c r="K42" s="94">
        <f t="shared" si="11"/>
        <v>0</v>
      </c>
      <c r="L42" s="94">
        <f t="shared" si="11"/>
        <v>0</v>
      </c>
      <c r="M42" s="94">
        <f t="shared" si="11"/>
        <v>0</v>
      </c>
      <c r="N42" s="94">
        <f t="shared" si="11"/>
        <v>0</v>
      </c>
      <c r="O42" s="94">
        <f t="shared" si="11"/>
        <v>0</v>
      </c>
      <c r="P42" s="94">
        <f t="shared" si="11"/>
        <v>0</v>
      </c>
      <c r="Q42" s="94">
        <f t="shared" si="11"/>
        <v>0</v>
      </c>
      <c r="R42" s="94">
        <f t="shared" si="11"/>
        <v>0</v>
      </c>
      <c r="S42" s="94">
        <f>SUM(S43,S44)</f>
        <v>0</v>
      </c>
      <c r="T42" s="62"/>
      <c r="U42" s="29"/>
    </row>
    <row r="43" spans="1:21" s="1" customFormat="1" ht="15.5" outlineLevel="2" x14ac:dyDescent="0.3">
      <c r="A43" s="57"/>
      <c r="B43" s="33">
        <v>3101</v>
      </c>
      <c r="C43" s="32" t="s">
        <v>241</v>
      </c>
      <c r="D43" s="38" t="s">
        <v>1117</v>
      </c>
      <c r="E43" s="113"/>
      <c r="F43" s="96">
        <f t="shared" si="9"/>
        <v>0</v>
      </c>
      <c r="G43" s="113"/>
      <c r="H43" s="96">
        <v>0</v>
      </c>
      <c r="I43" s="96">
        <v>0</v>
      </c>
      <c r="J43" s="96">
        <v>0</v>
      </c>
      <c r="K43" s="96">
        <v>0</v>
      </c>
      <c r="L43" s="96">
        <v>0</v>
      </c>
      <c r="M43" s="96">
        <v>0</v>
      </c>
      <c r="N43" s="96">
        <v>0</v>
      </c>
      <c r="O43" s="96">
        <v>0</v>
      </c>
      <c r="P43" s="96">
        <v>0</v>
      </c>
      <c r="Q43" s="96">
        <v>0</v>
      </c>
      <c r="R43" s="96">
        <v>0</v>
      </c>
      <c r="S43" s="96">
        <v>0</v>
      </c>
      <c r="T43" s="59"/>
    </row>
    <row r="44" spans="1:21" s="1" customFormat="1" ht="15.5" outlineLevel="2" x14ac:dyDescent="0.3">
      <c r="A44" s="57"/>
      <c r="B44" s="33">
        <v>3102</v>
      </c>
      <c r="C44" s="32" t="s">
        <v>242</v>
      </c>
      <c r="D44" s="50" t="s">
        <v>1769</v>
      </c>
      <c r="E44" s="113"/>
      <c r="F44" s="96">
        <f t="shared" si="9"/>
        <v>0</v>
      </c>
      <c r="G44" s="113"/>
      <c r="H44" s="96">
        <v>0</v>
      </c>
      <c r="I44" s="96">
        <v>0</v>
      </c>
      <c r="J44" s="96">
        <v>0</v>
      </c>
      <c r="K44" s="96">
        <v>0</v>
      </c>
      <c r="L44" s="96">
        <v>0</v>
      </c>
      <c r="M44" s="96">
        <v>0</v>
      </c>
      <c r="N44" s="96">
        <v>0</v>
      </c>
      <c r="O44" s="96">
        <v>0</v>
      </c>
      <c r="P44" s="96">
        <v>0</v>
      </c>
      <c r="Q44" s="96">
        <v>0</v>
      </c>
      <c r="R44" s="96">
        <v>0</v>
      </c>
      <c r="S44" s="96">
        <v>0</v>
      </c>
      <c r="T44" s="59"/>
    </row>
    <row r="45" spans="1:21" s="1" customFormat="1" ht="26" outlineLevel="1" x14ac:dyDescent="0.3">
      <c r="A45" s="57"/>
      <c r="B45" s="88">
        <v>39</v>
      </c>
      <c r="C45" s="89" t="s">
        <v>243</v>
      </c>
      <c r="D45" s="90" t="s">
        <v>244</v>
      </c>
      <c r="E45" s="113"/>
      <c r="F45" s="94">
        <f t="shared" si="9"/>
        <v>0</v>
      </c>
      <c r="G45" s="113"/>
      <c r="H45" s="94">
        <f>SUM(H46)</f>
        <v>0</v>
      </c>
      <c r="I45" s="94">
        <f t="shared" ref="I45:R45" si="12">SUM(I46)</f>
        <v>0</v>
      </c>
      <c r="J45" s="94">
        <f t="shared" si="12"/>
        <v>0</v>
      </c>
      <c r="K45" s="94">
        <f t="shared" si="12"/>
        <v>0</v>
      </c>
      <c r="L45" s="94">
        <f t="shared" si="12"/>
        <v>0</v>
      </c>
      <c r="M45" s="94">
        <f t="shared" si="12"/>
        <v>0</v>
      </c>
      <c r="N45" s="94">
        <f t="shared" si="12"/>
        <v>0</v>
      </c>
      <c r="O45" s="94">
        <f t="shared" si="12"/>
        <v>0</v>
      </c>
      <c r="P45" s="94">
        <f t="shared" si="12"/>
        <v>0</v>
      </c>
      <c r="Q45" s="94">
        <f t="shared" si="12"/>
        <v>0</v>
      </c>
      <c r="R45" s="94">
        <f t="shared" si="12"/>
        <v>0</v>
      </c>
      <c r="S45" s="94">
        <f>SUM(S46)</f>
        <v>0</v>
      </c>
      <c r="T45" s="59"/>
    </row>
    <row r="46" spans="1:21" s="1" customFormat="1" ht="15.5" outlineLevel="2" x14ac:dyDescent="0.3">
      <c r="A46" s="57"/>
      <c r="B46" s="33">
        <v>3901</v>
      </c>
      <c r="C46" s="32" t="s">
        <v>245</v>
      </c>
      <c r="D46" s="38" t="s">
        <v>137</v>
      </c>
      <c r="E46" s="113"/>
      <c r="F46" s="96">
        <f t="shared" si="9"/>
        <v>0</v>
      </c>
      <c r="G46" s="113"/>
      <c r="H46" s="96">
        <v>0</v>
      </c>
      <c r="I46" s="96">
        <v>0</v>
      </c>
      <c r="J46" s="96">
        <v>0</v>
      </c>
      <c r="K46" s="96">
        <v>0</v>
      </c>
      <c r="L46" s="96">
        <v>0</v>
      </c>
      <c r="M46" s="96">
        <v>0</v>
      </c>
      <c r="N46" s="96">
        <v>0</v>
      </c>
      <c r="O46" s="96">
        <v>0</v>
      </c>
      <c r="P46" s="96">
        <v>0</v>
      </c>
      <c r="Q46" s="96">
        <v>0</v>
      </c>
      <c r="R46" s="96">
        <v>0</v>
      </c>
      <c r="S46" s="96">
        <v>0</v>
      </c>
      <c r="T46" s="59"/>
    </row>
    <row r="47" spans="1:21" s="1" customFormat="1" ht="15.5" x14ac:dyDescent="0.3">
      <c r="A47" s="57"/>
      <c r="B47" s="112"/>
      <c r="C47" s="113"/>
      <c r="D47" s="116"/>
      <c r="E47" s="113"/>
      <c r="F47" s="115"/>
      <c r="G47" s="113"/>
      <c r="H47" s="115"/>
      <c r="I47" s="115"/>
      <c r="J47" s="115"/>
      <c r="K47" s="115"/>
      <c r="L47" s="115"/>
      <c r="M47" s="115"/>
      <c r="N47" s="115"/>
      <c r="O47" s="115"/>
      <c r="P47" s="115"/>
      <c r="Q47" s="115"/>
      <c r="R47" s="115"/>
      <c r="S47" s="115"/>
      <c r="T47" s="59"/>
    </row>
    <row r="48" spans="1:21" s="1" customFormat="1" ht="15.5" x14ac:dyDescent="0.3">
      <c r="A48" s="57"/>
      <c r="B48" s="36">
        <v>4</v>
      </c>
      <c r="C48" s="37" t="s">
        <v>246</v>
      </c>
      <c r="D48" s="37" t="s">
        <v>76</v>
      </c>
      <c r="E48" s="113"/>
      <c r="F48" s="95">
        <f t="shared" ref="F48:F72" si="13">SUM(H48:S48)</f>
        <v>924824.75</v>
      </c>
      <c r="G48" s="113"/>
      <c r="H48" s="95">
        <f t="shared" ref="H48:S48" si="14">SUM(H49,H51,H67,H69,H71)</f>
        <v>77030</v>
      </c>
      <c r="I48" s="95">
        <f t="shared" si="14"/>
        <v>77030</v>
      </c>
      <c r="J48" s="95">
        <f t="shared" si="14"/>
        <v>77030</v>
      </c>
      <c r="K48" s="95">
        <f t="shared" si="14"/>
        <v>77030</v>
      </c>
      <c r="L48" s="95">
        <f t="shared" si="14"/>
        <v>77030</v>
      </c>
      <c r="M48" s="95">
        <f t="shared" si="14"/>
        <v>77030</v>
      </c>
      <c r="N48" s="95">
        <f t="shared" si="14"/>
        <v>77030</v>
      </c>
      <c r="O48" s="95">
        <f t="shared" si="14"/>
        <v>77030</v>
      </c>
      <c r="P48" s="95">
        <f t="shared" si="14"/>
        <v>77030</v>
      </c>
      <c r="Q48" s="95">
        <f t="shared" si="14"/>
        <v>77030</v>
      </c>
      <c r="R48" s="95">
        <f t="shared" si="14"/>
        <v>77030</v>
      </c>
      <c r="S48" s="95">
        <f t="shared" si="14"/>
        <v>77494.750000000029</v>
      </c>
      <c r="T48" s="59"/>
    </row>
    <row r="49" spans="1:20" s="1" customFormat="1" ht="26" outlineLevel="1" x14ac:dyDescent="0.3">
      <c r="A49" s="57"/>
      <c r="B49" s="88">
        <v>41</v>
      </c>
      <c r="C49" s="89" t="s">
        <v>247</v>
      </c>
      <c r="D49" s="90" t="s">
        <v>138</v>
      </c>
      <c r="E49" s="113"/>
      <c r="F49" s="94">
        <f>SUM(H49:S49)</f>
        <v>42363.61</v>
      </c>
      <c r="G49" s="113"/>
      <c r="H49" s="94">
        <f>SUM(H50)</f>
        <v>3530</v>
      </c>
      <c r="I49" s="94">
        <f t="shared" ref="I49:R49" si="15">SUM(I50)</f>
        <v>3530</v>
      </c>
      <c r="J49" s="94">
        <f t="shared" si="15"/>
        <v>3530</v>
      </c>
      <c r="K49" s="94">
        <f t="shared" si="15"/>
        <v>3530</v>
      </c>
      <c r="L49" s="94">
        <f t="shared" si="15"/>
        <v>3530</v>
      </c>
      <c r="M49" s="94">
        <f t="shared" si="15"/>
        <v>3530</v>
      </c>
      <c r="N49" s="94">
        <f t="shared" si="15"/>
        <v>3530</v>
      </c>
      <c r="O49" s="94">
        <f t="shared" si="15"/>
        <v>3530</v>
      </c>
      <c r="P49" s="94">
        <f t="shared" si="15"/>
        <v>3530</v>
      </c>
      <c r="Q49" s="94">
        <f t="shared" si="15"/>
        <v>3530</v>
      </c>
      <c r="R49" s="94">
        <f t="shared" si="15"/>
        <v>3530</v>
      </c>
      <c r="S49" s="94">
        <f>SUM(S50)</f>
        <v>3533.6100000000006</v>
      </c>
      <c r="T49" s="59"/>
    </row>
    <row r="50" spans="1:20" s="1" customFormat="1" ht="15.5" outlineLevel="2" x14ac:dyDescent="0.3">
      <c r="A50" s="57"/>
      <c r="B50" s="33">
        <v>4101</v>
      </c>
      <c r="C50" s="32" t="s">
        <v>248</v>
      </c>
      <c r="D50" s="38" t="s">
        <v>139</v>
      </c>
      <c r="E50" s="113"/>
      <c r="F50" s="96">
        <f t="shared" si="13"/>
        <v>42363.61</v>
      </c>
      <c r="G50" s="113"/>
      <c r="H50" s="96">
        <v>3530</v>
      </c>
      <c r="I50" s="96">
        <v>3530</v>
      </c>
      <c r="J50" s="96">
        <v>3530</v>
      </c>
      <c r="K50" s="96">
        <v>3530</v>
      </c>
      <c r="L50" s="96">
        <v>3530</v>
      </c>
      <c r="M50" s="96">
        <v>3530</v>
      </c>
      <c r="N50" s="96">
        <v>3530</v>
      </c>
      <c r="O50" s="96">
        <v>3530</v>
      </c>
      <c r="P50" s="96">
        <v>3530</v>
      </c>
      <c r="Q50" s="96">
        <v>3530</v>
      </c>
      <c r="R50" s="96">
        <v>3530</v>
      </c>
      <c r="S50" s="96">
        <v>3533.6100000000006</v>
      </c>
      <c r="T50" s="59"/>
    </row>
    <row r="51" spans="1:20" s="1" customFormat="1" ht="15.5" outlineLevel="1" x14ac:dyDescent="0.3">
      <c r="A51" s="57"/>
      <c r="B51" s="88">
        <v>43</v>
      </c>
      <c r="C51" s="89" t="s">
        <v>249</v>
      </c>
      <c r="D51" s="93" t="s">
        <v>462</v>
      </c>
      <c r="E51" s="113"/>
      <c r="F51" s="94">
        <f>SUM(H51:S51)</f>
        <v>802435.82000000007</v>
      </c>
      <c r="G51" s="113"/>
      <c r="H51" s="94">
        <f>SUM(H52+H53+H54+H55+H56+H57+H58+H59+H60+H61+H62+H63+H64+H65+H66)</f>
        <v>66800</v>
      </c>
      <c r="I51" s="94">
        <f t="shared" ref="I51:S51" si="16">SUM(I52+I53+I54+I55+I56+I57+I58+I59+I60+I61+I62+I63+I64+I65+I66)</f>
        <v>66800</v>
      </c>
      <c r="J51" s="94">
        <f t="shared" si="16"/>
        <v>66800</v>
      </c>
      <c r="K51" s="94">
        <f t="shared" si="16"/>
        <v>66800</v>
      </c>
      <c r="L51" s="94">
        <f t="shared" si="16"/>
        <v>66800</v>
      </c>
      <c r="M51" s="94">
        <f t="shared" si="16"/>
        <v>66800</v>
      </c>
      <c r="N51" s="94">
        <f t="shared" si="16"/>
        <v>66800</v>
      </c>
      <c r="O51" s="94">
        <f t="shared" si="16"/>
        <v>66800</v>
      </c>
      <c r="P51" s="94">
        <f t="shared" si="16"/>
        <v>66800</v>
      </c>
      <c r="Q51" s="94">
        <f t="shared" si="16"/>
        <v>66800</v>
      </c>
      <c r="R51" s="94">
        <f t="shared" si="16"/>
        <v>66800</v>
      </c>
      <c r="S51" s="94">
        <f t="shared" si="16"/>
        <v>67635.820000000022</v>
      </c>
      <c r="T51" s="59"/>
    </row>
    <row r="52" spans="1:20" s="1" customFormat="1" ht="15.5" outlineLevel="2" x14ac:dyDescent="0.3">
      <c r="A52" s="57"/>
      <c r="B52" s="33">
        <v>4301</v>
      </c>
      <c r="C52" s="32" t="s">
        <v>250</v>
      </c>
      <c r="D52" s="38" t="s">
        <v>140</v>
      </c>
      <c r="E52" s="113"/>
      <c r="F52" s="96">
        <f t="shared" si="13"/>
        <v>130974.03</v>
      </c>
      <c r="G52" s="113"/>
      <c r="H52" s="96">
        <v>10900</v>
      </c>
      <c r="I52" s="96">
        <v>10900</v>
      </c>
      <c r="J52" s="96">
        <v>10900</v>
      </c>
      <c r="K52" s="96">
        <v>10900</v>
      </c>
      <c r="L52" s="96">
        <v>10900</v>
      </c>
      <c r="M52" s="96">
        <v>10900</v>
      </c>
      <c r="N52" s="96">
        <v>10900</v>
      </c>
      <c r="O52" s="96">
        <v>10900</v>
      </c>
      <c r="P52" s="96">
        <v>10900</v>
      </c>
      <c r="Q52" s="96">
        <v>10900</v>
      </c>
      <c r="R52" s="96">
        <v>10900</v>
      </c>
      <c r="S52" s="96">
        <v>11074.029999999999</v>
      </c>
      <c r="T52" s="59"/>
    </row>
    <row r="53" spans="1:20" s="1" customFormat="1" ht="15.5" outlineLevel="2" x14ac:dyDescent="0.3">
      <c r="A53" s="57"/>
      <c r="B53" s="33">
        <v>4302</v>
      </c>
      <c r="C53" s="32" t="s">
        <v>251</v>
      </c>
      <c r="D53" s="38" t="s">
        <v>141</v>
      </c>
      <c r="E53" s="113"/>
      <c r="F53" s="96">
        <f>SUM(H53:S53)</f>
        <v>6056.44</v>
      </c>
      <c r="G53" s="113"/>
      <c r="H53" s="96">
        <v>500</v>
      </c>
      <c r="I53" s="96">
        <v>500</v>
      </c>
      <c r="J53" s="96">
        <v>500</v>
      </c>
      <c r="K53" s="96">
        <v>500</v>
      </c>
      <c r="L53" s="96">
        <v>500</v>
      </c>
      <c r="M53" s="96">
        <v>500</v>
      </c>
      <c r="N53" s="96">
        <v>500</v>
      </c>
      <c r="O53" s="96">
        <v>500</v>
      </c>
      <c r="P53" s="96">
        <v>500</v>
      </c>
      <c r="Q53" s="96">
        <v>500</v>
      </c>
      <c r="R53" s="96">
        <v>500</v>
      </c>
      <c r="S53" s="96">
        <v>556.4399999999996</v>
      </c>
      <c r="T53" s="59"/>
    </row>
    <row r="54" spans="1:20" s="1" customFormat="1" ht="15.5" outlineLevel="2" x14ac:dyDescent="0.3">
      <c r="A54" s="57"/>
      <c r="B54" s="33">
        <v>4303</v>
      </c>
      <c r="C54" s="32" t="s">
        <v>252</v>
      </c>
      <c r="D54" s="38" t="s">
        <v>142</v>
      </c>
      <c r="E54" s="113"/>
      <c r="F54" s="96">
        <f t="shared" si="13"/>
        <v>0</v>
      </c>
      <c r="G54" s="113"/>
      <c r="H54" s="96">
        <v>0</v>
      </c>
      <c r="I54" s="96">
        <v>0</v>
      </c>
      <c r="J54" s="96">
        <v>0</v>
      </c>
      <c r="K54" s="96">
        <v>0</v>
      </c>
      <c r="L54" s="96">
        <v>0</v>
      </c>
      <c r="M54" s="96">
        <v>0</v>
      </c>
      <c r="N54" s="96">
        <v>0</v>
      </c>
      <c r="O54" s="96">
        <v>0</v>
      </c>
      <c r="P54" s="96">
        <v>0</v>
      </c>
      <c r="Q54" s="96">
        <v>0</v>
      </c>
      <c r="R54" s="96">
        <v>0</v>
      </c>
      <c r="S54" s="96">
        <v>0</v>
      </c>
      <c r="T54" s="59"/>
    </row>
    <row r="55" spans="1:20" s="1" customFormat="1" ht="15.5" outlineLevel="2" x14ac:dyDescent="0.3">
      <c r="A55" s="57"/>
      <c r="B55" s="33">
        <v>4304</v>
      </c>
      <c r="C55" s="32" t="s">
        <v>253</v>
      </c>
      <c r="D55" s="38" t="s">
        <v>143</v>
      </c>
      <c r="E55" s="113"/>
      <c r="F55" s="96">
        <f t="shared" si="13"/>
        <v>102680.31</v>
      </c>
      <c r="G55" s="113"/>
      <c r="H55" s="96">
        <v>8500</v>
      </c>
      <c r="I55" s="96">
        <v>8500</v>
      </c>
      <c r="J55" s="96">
        <v>8500</v>
      </c>
      <c r="K55" s="96">
        <v>8500</v>
      </c>
      <c r="L55" s="96">
        <v>8500</v>
      </c>
      <c r="M55" s="96">
        <v>8500</v>
      </c>
      <c r="N55" s="96">
        <v>8500</v>
      </c>
      <c r="O55" s="96">
        <v>8500</v>
      </c>
      <c r="P55" s="96">
        <v>8500</v>
      </c>
      <c r="Q55" s="96">
        <v>8500</v>
      </c>
      <c r="R55" s="96">
        <v>8500</v>
      </c>
      <c r="S55" s="96">
        <v>9180.3099999999977</v>
      </c>
      <c r="T55" s="59"/>
    </row>
    <row r="56" spans="1:20" s="1" customFormat="1" ht="15.5" outlineLevel="2" x14ac:dyDescent="0.3">
      <c r="A56" s="57"/>
      <c r="B56" s="33">
        <v>4305</v>
      </c>
      <c r="C56" s="32" t="s">
        <v>254</v>
      </c>
      <c r="D56" s="38" t="s">
        <v>144</v>
      </c>
      <c r="E56" s="113"/>
      <c r="F56" s="96">
        <f t="shared" si="13"/>
        <v>0</v>
      </c>
      <c r="G56" s="113"/>
      <c r="H56" s="96">
        <v>0</v>
      </c>
      <c r="I56" s="96">
        <v>0</v>
      </c>
      <c r="J56" s="96">
        <v>0</v>
      </c>
      <c r="K56" s="96">
        <v>0</v>
      </c>
      <c r="L56" s="96">
        <v>0</v>
      </c>
      <c r="M56" s="96">
        <v>0</v>
      </c>
      <c r="N56" s="96">
        <v>0</v>
      </c>
      <c r="O56" s="96">
        <v>0</v>
      </c>
      <c r="P56" s="96">
        <v>0</v>
      </c>
      <c r="Q56" s="96">
        <v>0</v>
      </c>
      <c r="R56" s="96">
        <v>0</v>
      </c>
      <c r="S56" s="96">
        <v>0</v>
      </c>
      <c r="T56" s="59"/>
    </row>
    <row r="57" spans="1:20" s="1" customFormat="1" ht="15.5" outlineLevel="2" x14ac:dyDescent="0.3">
      <c r="A57" s="57"/>
      <c r="B57" s="33">
        <v>4306</v>
      </c>
      <c r="C57" s="32" t="s">
        <v>255</v>
      </c>
      <c r="D57" s="38" t="s">
        <v>145</v>
      </c>
      <c r="E57" s="113"/>
      <c r="F57" s="96">
        <f t="shared" si="13"/>
        <v>71553.740000000005</v>
      </c>
      <c r="G57" s="113"/>
      <c r="H57" s="96">
        <v>6000</v>
      </c>
      <c r="I57" s="96">
        <v>6000</v>
      </c>
      <c r="J57" s="96">
        <v>6000</v>
      </c>
      <c r="K57" s="96">
        <v>6000</v>
      </c>
      <c r="L57" s="96">
        <v>6000</v>
      </c>
      <c r="M57" s="96">
        <v>6000</v>
      </c>
      <c r="N57" s="96">
        <v>6000</v>
      </c>
      <c r="O57" s="96">
        <v>6000</v>
      </c>
      <c r="P57" s="96">
        <v>6000</v>
      </c>
      <c r="Q57" s="96">
        <v>6000</v>
      </c>
      <c r="R57" s="96">
        <v>6000</v>
      </c>
      <c r="S57" s="96">
        <v>5553.7400000000052</v>
      </c>
      <c r="T57" s="59"/>
    </row>
    <row r="58" spans="1:20" s="1" customFormat="1" ht="26" outlineLevel="2" x14ac:dyDescent="0.3">
      <c r="A58" s="57"/>
      <c r="B58" s="33">
        <v>4307</v>
      </c>
      <c r="C58" s="32" t="s">
        <v>256</v>
      </c>
      <c r="D58" s="38" t="s">
        <v>146</v>
      </c>
      <c r="E58" s="113"/>
      <c r="F58" s="96">
        <f t="shared" si="13"/>
        <v>52703.41</v>
      </c>
      <c r="G58" s="113"/>
      <c r="H58" s="96">
        <v>4400</v>
      </c>
      <c r="I58" s="96">
        <v>4400</v>
      </c>
      <c r="J58" s="96">
        <v>4400</v>
      </c>
      <c r="K58" s="96">
        <v>4400</v>
      </c>
      <c r="L58" s="96">
        <v>4400</v>
      </c>
      <c r="M58" s="96">
        <v>4400</v>
      </c>
      <c r="N58" s="96">
        <v>4400</v>
      </c>
      <c r="O58" s="96">
        <v>4400</v>
      </c>
      <c r="P58" s="96">
        <v>4400</v>
      </c>
      <c r="Q58" s="96">
        <v>4400</v>
      </c>
      <c r="R58" s="96">
        <v>4400</v>
      </c>
      <c r="S58" s="96">
        <v>4303.4100000000035</v>
      </c>
      <c r="T58" s="59"/>
    </row>
    <row r="59" spans="1:20" s="1" customFormat="1" ht="15.5" outlineLevel="2" x14ac:dyDescent="0.3">
      <c r="A59" s="57"/>
      <c r="B59" s="33">
        <v>4308</v>
      </c>
      <c r="C59" s="32" t="s">
        <v>257</v>
      </c>
      <c r="D59" s="38" t="s">
        <v>1118</v>
      </c>
      <c r="E59" s="113"/>
      <c r="F59" s="96">
        <f t="shared" si="13"/>
        <v>0</v>
      </c>
      <c r="G59" s="113"/>
      <c r="H59" s="96">
        <v>0</v>
      </c>
      <c r="I59" s="96">
        <v>0</v>
      </c>
      <c r="J59" s="96">
        <v>0</v>
      </c>
      <c r="K59" s="96">
        <v>0</v>
      </c>
      <c r="L59" s="96">
        <v>0</v>
      </c>
      <c r="M59" s="96">
        <v>0</v>
      </c>
      <c r="N59" s="96">
        <v>0</v>
      </c>
      <c r="O59" s="96">
        <v>0</v>
      </c>
      <c r="P59" s="96">
        <v>0</v>
      </c>
      <c r="Q59" s="96">
        <v>0</v>
      </c>
      <c r="R59" s="96">
        <v>0</v>
      </c>
      <c r="S59" s="96">
        <v>0</v>
      </c>
      <c r="T59" s="59"/>
    </row>
    <row r="60" spans="1:20" s="1" customFormat="1" ht="26" outlineLevel="2" x14ac:dyDescent="0.3">
      <c r="A60" s="57"/>
      <c r="B60" s="33">
        <v>4309</v>
      </c>
      <c r="C60" s="32" t="s">
        <v>258</v>
      </c>
      <c r="D60" s="38" t="s">
        <v>147</v>
      </c>
      <c r="E60" s="113"/>
      <c r="F60" s="96">
        <f t="shared" si="13"/>
        <v>0</v>
      </c>
      <c r="G60" s="113"/>
      <c r="H60" s="96">
        <v>0</v>
      </c>
      <c r="I60" s="96">
        <v>0</v>
      </c>
      <c r="J60" s="96">
        <v>0</v>
      </c>
      <c r="K60" s="96">
        <v>0</v>
      </c>
      <c r="L60" s="96">
        <v>0</v>
      </c>
      <c r="M60" s="96">
        <v>0</v>
      </c>
      <c r="N60" s="96">
        <v>0</v>
      </c>
      <c r="O60" s="96">
        <v>0</v>
      </c>
      <c r="P60" s="96">
        <v>0</v>
      </c>
      <c r="Q60" s="96">
        <v>0</v>
      </c>
      <c r="R60" s="96">
        <v>0</v>
      </c>
      <c r="S60" s="96">
        <v>0</v>
      </c>
      <c r="T60" s="59"/>
    </row>
    <row r="61" spans="1:20" s="1" customFormat="1" ht="15.5" outlineLevel="2" x14ac:dyDescent="0.3">
      <c r="A61" s="57"/>
      <c r="B61" s="33">
        <v>4310</v>
      </c>
      <c r="C61" s="32" t="s">
        <v>259</v>
      </c>
      <c r="D61" s="38" t="s">
        <v>148</v>
      </c>
      <c r="E61" s="113"/>
      <c r="F61" s="96">
        <f t="shared" si="13"/>
        <v>174081.06</v>
      </c>
      <c r="G61" s="113"/>
      <c r="H61" s="96">
        <v>14500</v>
      </c>
      <c r="I61" s="96">
        <v>14500</v>
      </c>
      <c r="J61" s="96">
        <v>14500</v>
      </c>
      <c r="K61" s="96">
        <v>14500</v>
      </c>
      <c r="L61" s="96">
        <v>14500</v>
      </c>
      <c r="M61" s="96">
        <v>14500</v>
      </c>
      <c r="N61" s="96">
        <v>14500</v>
      </c>
      <c r="O61" s="96">
        <v>14500</v>
      </c>
      <c r="P61" s="96">
        <v>14500</v>
      </c>
      <c r="Q61" s="96">
        <v>14500</v>
      </c>
      <c r="R61" s="96">
        <v>14500</v>
      </c>
      <c r="S61" s="96">
        <f>174081.06-159500</f>
        <v>14581.059999999998</v>
      </c>
      <c r="T61" s="59"/>
    </row>
    <row r="62" spans="1:20" s="1" customFormat="1" ht="15.5" outlineLevel="2" x14ac:dyDescent="0.3">
      <c r="A62" s="57"/>
      <c r="B62" s="33">
        <v>4311</v>
      </c>
      <c r="C62" s="32" t="s">
        <v>260</v>
      </c>
      <c r="D62" s="38" t="s">
        <v>149</v>
      </c>
      <c r="E62" s="113"/>
      <c r="F62" s="96">
        <f t="shared" si="13"/>
        <v>264386.83</v>
      </c>
      <c r="G62" s="113"/>
      <c r="H62" s="96">
        <v>22000</v>
      </c>
      <c r="I62" s="96">
        <v>22000</v>
      </c>
      <c r="J62" s="96">
        <v>22000</v>
      </c>
      <c r="K62" s="96">
        <v>22000</v>
      </c>
      <c r="L62" s="96">
        <v>22000</v>
      </c>
      <c r="M62" s="96">
        <v>22000</v>
      </c>
      <c r="N62" s="96">
        <v>22000</v>
      </c>
      <c r="O62" s="96">
        <v>22000</v>
      </c>
      <c r="P62" s="96">
        <v>22000</v>
      </c>
      <c r="Q62" s="96">
        <v>22000</v>
      </c>
      <c r="R62" s="96">
        <v>22000</v>
      </c>
      <c r="S62" s="96">
        <f>264386.83-242000</f>
        <v>22386.830000000016</v>
      </c>
      <c r="T62" s="59"/>
    </row>
    <row r="63" spans="1:20" s="1" customFormat="1" ht="15.5" outlineLevel="2" x14ac:dyDescent="0.3">
      <c r="A63" s="57"/>
      <c r="B63" s="33">
        <v>4312</v>
      </c>
      <c r="C63" s="32" t="s">
        <v>261</v>
      </c>
      <c r="D63" s="38" t="s">
        <v>150</v>
      </c>
      <c r="E63" s="113"/>
      <c r="F63" s="96">
        <f t="shared" si="13"/>
        <v>0</v>
      </c>
      <c r="G63" s="113"/>
      <c r="H63" s="96">
        <v>0</v>
      </c>
      <c r="I63" s="96">
        <v>0</v>
      </c>
      <c r="J63" s="96">
        <v>0</v>
      </c>
      <c r="K63" s="96">
        <v>0</v>
      </c>
      <c r="L63" s="96">
        <v>0</v>
      </c>
      <c r="M63" s="96">
        <v>0</v>
      </c>
      <c r="N63" s="96">
        <v>0</v>
      </c>
      <c r="O63" s="96">
        <v>0</v>
      </c>
      <c r="P63" s="96">
        <v>0</v>
      </c>
      <c r="Q63" s="96">
        <v>0</v>
      </c>
      <c r="R63" s="96">
        <v>0</v>
      </c>
      <c r="S63" s="96">
        <v>0</v>
      </c>
      <c r="T63" s="59"/>
    </row>
    <row r="64" spans="1:20" s="1" customFormat="1" ht="15.5" outlineLevel="2" x14ac:dyDescent="0.3">
      <c r="A64" s="57"/>
      <c r="B64" s="33">
        <v>4313</v>
      </c>
      <c r="C64" s="32" t="s">
        <v>262</v>
      </c>
      <c r="D64" s="133" t="s">
        <v>1582</v>
      </c>
      <c r="E64" s="113"/>
      <c r="F64" s="96">
        <f t="shared" si="13"/>
        <v>0</v>
      </c>
      <c r="G64" s="113"/>
      <c r="H64" s="96">
        <v>0</v>
      </c>
      <c r="I64" s="96">
        <v>0</v>
      </c>
      <c r="J64" s="96">
        <v>0</v>
      </c>
      <c r="K64" s="96">
        <v>0</v>
      </c>
      <c r="L64" s="96">
        <v>0</v>
      </c>
      <c r="M64" s="96">
        <v>0</v>
      </c>
      <c r="N64" s="96">
        <v>0</v>
      </c>
      <c r="O64" s="96">
        <v>0</v>
      </c>
      <c r="P64" s="96">
        <v>0</v>
      </c>
      <c r="Q64" s="96">
        <v>0</v>
      </c>
      <c r="R64" s="96">
        <v>0</v>
      </c>
      <c r="S64" s="96">
        <v>0</v>
      </c>
      <c r="T64" s="59"/>
    </row>
    <row r="65" spans="1:20" s="1" customFormat="1" ht="15.5" outlineLevel="2" x14ac:dyDescent="0.3">
      <c r="A65" s="57"/>
      <c r="B65" s="33">
        <v>4314</v>
      </c>
      <c r="C65" s="32"/>
      <c r="D65" s="50" t="s">
        <v>1583</v>
      </c>
      <c r="E65" s="113"/>
      <c r="F65" s="96">
        <f t="shared" si="13"/>
        <v>0</v>
      </c>
      <c r="G65" s="113"/>
      <c r="H65" s="96">
        <v>0</v>
      </c>
      <c r="I65" s="96">
        <v>0</v>
      </c>
      <c r="J65" s="96">
        <v>0</v>
      </c>
      <c r="K65" s="96">
        <v>0</v>
      </c>
      <c r="L65" s="96">
        <v>0</v>
      </c>
      <c r="M65" s="96">
        <v>0</v>
      </c>
      <c r="N65" s="96">
        <v>0</v>
      </c>
      <c r="O65" s="96">
        <v>0</v>
      </c>
      <c r="P65" s="96">
        <v>0</v>
      </c>
      <c r="Q65" s="96">
        <v>0</v>
      </c>
      <c r="R65" s="96">
        <v>0</v>
      </c>
      <c r="S65" s="96">
        <v>0</v>
      </c>
      <c r="T65" s="59"/>
    </row>
    <row r="66" spans="1:20" s="1" customFormat="1" ht="15.5" outlineLevel="2" x14ac:dyDescent="0.3">
      <c r="A66" s="57"/>
      <c r="B66" s="134">
        <v>4315</v>
      </c>
      <c r="C66" s="135"/>
      <c r="D66" s="133" t="s">
        <v>1584</v>
      </c>
      <c r="E66" s="113"/>
      <c r="F66" s="96">
        <f t="shared" si="13"/>
        <v>0</v>
      </c>
      <c r="G66" s="113"/>
      <c r="H66" s="96">
        <v>0</v>
      </c>
      <c r="I66" s="96">
        <v>0</v>
      </c>
      <c r="J66" s="96">
        <v>0</v>
      </c>
      <c r="K66" s="96">
        <v>0</v>
      </c>
      <c r="L66" s="96">
        <v>0</v>
      </c>
      <c r="M66" s="96">
        <v>0</v>
      </c>
      <c r="N66" s="96">
        <v>0</v>
      </c>
      <c r="O66" s="96">
        <v>0</v>
      </c>
      <c r="P66" s="96">
        <v>0</v>
      </c>
      <c r="Q66" s="96">
        <v>0</v>
      </c>
      <c r="R66" s="96">
        <v>0</v>
      </c>
      <c r="S66" s="96">
        <v>0</v>
      </c>
      <c r="T66" s="59"/>
    </row>
    <row r="67" spans="1:20" s="1" customFormat="1" ht="15.5" outlineLevel="1" x14ac:dyDescent="0.3">
      <c r="A67" s="57"/>
      <c r="B67" s="88">
        <v>44</v>
      </c>
      <c r="C67" s="89" t="s">
        <v>263</v>
      </c>
      <c r="D67" s="90" t="s">
        <v>151</v>
      </c>
      <c r="E67" s="113"/>
      <c r="F67" s="94">
        <f t="shared" si="13"/>
        <v>80025.320000000007</v>
      </c>
      <c r="G67" s="113"/>
      <c r="H67" s="94">
        <f>SUM(H68)</f>
        <v>6700</v>
      </c>
      <c r="I67" s="94">
        <f t="shared" ref="I67:R67" si="17">SUM(I68)</f>
        <v>6700</v>
      </c>
      <c r="J67" s="94">
        <f t="shared" si="17"/>
        <v>6700</v>
      </c>
      <c r="K67" s="94">
        <f t="shared" si="17"/>
        <v>6700</v>
      </c>
      <c r="L67" s="94">
        <f t="shared" si="17"/>
        <v>6700</v>
      </c>
      <c r="M67" s="94">
        <f t="shared" si="17"/>
        <v>6700</v>
      </c>
      <c r="N67" s="94">
        <f t="shared" si="17"/>
        <v>6700</v>
      </c>
      <c r="O67" s="94">
        <f t="shared" si="17"/>
        <v>6700</v>
      </c>
      <c r="P67" s="94">
        <f t="shared" si="17"/>
        <v>6700</v>
      </c>
      <c r="Q67" s="94">
        <f t="shared" si="17"/>
        <v>6700</v>
      </c>
      <c r="R67" s="94">
        <f t="shared" si="17"/>
        <v>6700</v>
      </c>
      <c r="S67" s="94">
        <f>SUM(S68)</f>
        <v>6325.320000000007</v>
      </c>
      <c r="T67" s="59"/>
    </row>
    <row r="68" spans="1:20" s="1" customFormat="1" ht="15.5" outlineLevel="2" x14ac:dyDescent="0.3">
      <c r="A68" s="57"/>
      <c r="B68" s="33">
        <v>4401</v>
      </c>
      <c r="C68" s="32" t="s">
        <v>264</v>
      </c>
      <c r="D68" s="38" t="s">
        <v>151</v>
      </c>
      <c r="E68" s="113"/>
      <c r="F68" s="96">
        <f t="shared" si="13"/>
        <v>80025.320000000007</v>
      </c>
      <c r="G68" s="113"/>
      <c r="H68" s="96">
        <v>6700</v>
      </c>
      <c r="I68" s="96">
        <v>6700</v>
      </c>
      <c r="J68" s="96">
        <v>6700</v>
      </c>
      <c r="K68" s="96">
        <v>6700</v>
      </c>
      <c r="L68" s="96">
        <v>6700</v>
      </c>
      <c r="M68" s="96">
        <v>6700</v>
      </c>
      <c r="N68" s="96">
        <v>6700</v>
      </c>
      <c r="O68" s="96">
        <v>6700</v>
      </c>
      <c r="P68" s="96">
        <v>6700</v>
      </c>
      <c r="Q68" s="96">
        <v>6700</v>
      </c>
      <c r="R68" s="96">
        <v>6700</v>
      </c>
      <c r="S68" s="96">
        <f>80025.32-73700</f>
        <v>6325.320000000007</v>
      </c>
      <c r="T68" s="59"/>
    </row>
    <row r="69" spans="1:20" s="1" customFormat="1" ht="15.5" outlineLevel="1" x14ac:dyDescent="0.3">
      <c r="A69" s="57"/>
      <c r="B69" s="88">
        <v>45</v>
      </c>
      <c r="C69" s="89" t="s">
        <v>265</v>
      </c>
      <c r="D69" s="90" t="s">
        <v>152</v>
      </c>
      <c r="E69" s="113"/>
      <c r="F69" s="94">
        <f t="shared" si="13"/>
        <v>0</v>
      </c>
      <c r="G69" s="113"/>
      <c r="H69" s="94">
        <f>SUM(H70)</f>
        <v>0</v>
      </c>
      <c r="I69" s="94">
        <f t="shared" ref="I69:R69" si="18">SUM(I70)</f>
        <v>0</v>
      </c>
      <c r="J69" s="94">
        <f t="shared" si="18"/>
        <v>0</v>
      </c>
      <c r="K69" s="94">
        <f t="shared" si="18"/>
        <v>0</v>
      </c>
      <c r="L69" s="94">
        <f t="shared" si="18"/>
        <v>0</v>
      </c>
      <c r="M69" s="94">
        <f t="shared" si="18"/>
        <v>0</v>
      </c>
      <c r="N69" s="94">
        <f t="shared" si="18"/>
        <v>0</v>
      </c>
      <c r="O69" s="94">
        <f t="shared" si="18"/>
        <v>0</v>
      </c>
      <c r="P69" s="94">
        <f t="shared" si="18"/>
        <v>0</v>
      </c>
      <c r="Q69" s="94">
        <f t="shared" si="18"/>
        <v>0</v>
      </c>
      <c r="R69" s="94">
        <f t="shared" si="18"/>
        <v>0</v>
      </c>
      <c r="S69" s="94">
        <f>SUM(S70)</f>
        <v>0</v>
      </c>
      <c r="T69" s="59"/>
    </row>
    <row r="70" spans="1:20" s="1" customFormat="1" ht="15.5" outlineLevel="2" x14ac:dyDescent="0.3">
      <c r="A70" s="57"/>
      <c r="B70" s="33">
        <v>4501</v>
      </c>
      <c r="C70" s="32" t="s">
        <v>266</v>
      </c>
      <c r="D70" s="38" t="s">
        <v>152</v>
      </c>
      <c r="E70" s="113"/>
      <c r="F70" s="96">
        <f t="shared" si="13"/>
        <v>0</v>
      </c>
      <c r="G70" s="113"/>
      <c r="H70" s="96">
        <v>0</v>
      </c>
      <c r="I70" s="96">
        <v>0</v>
      </c>
      <c r="J70" s="96">
        <v>0</v>
      </c>
      <c r="K70" s="96">
        <v>0</v>
      </c>
      <c r="L70" s="96">
        <v>0</v>
      </c>
      <c r="M70" s="96">
        <v>0</v>
      </c>
      <c r="N70" s="96">
        <v>0</v>
      </c>
      <c r="O70" s="96">
        <v>0</v>
      </c>
      <c r="P70" s="96">
        <v>0</v>
      </c>
      <c r="Q70" s="96">
        <v>0</v>
      </c>
      <c r="R70" s="96">
        <v>0</v>
      </c>
      <c r="S70" s="96">
        <v>0</v>
      </c>
      <c r="T70" s="59"/>
    </row>
    <row r="71" spans="1:20" s="1" customFormat="1" ht="26" outlineLevel="1" x14ac:dyDescent="0.3">
      <c r="A71" s="57"/>
      <c r="B71" s="88">
        <v>49</v>
      </c>
      <c r="C71" s="89" t="s">
        <v>267</v>
      </c>
      <c r="D71" s="93" t="s">
        <v>1544</v>
      </c>
      <c r="E71" s="113"/>
      <c r="F71" s="94">
        <f t="shared" si="13"/>
        <v>0</v>
      </c>
      <c r="G71" s="113"/>
      <c r="H71" s="94">
        <f>SUM(H72)</f>
        <v>0</v>
      </c>
      <c r="I71" s="94">
        <f t="shared" ref="I71:R71" si="19">SUM(I72)</f>
        <v>0</v>
      </c>
      <c r="J71" s="94">
        <f t="shared" si="19"/>
        <v>0</v>
      </c>
      <c r="K71" s="94">
        <f t="shared" si="19"/>
        <v>0</v>
      </c>
      <c r="L71" s="94">
        <f t="shared" si="19"/>
        <v>0</v>
      </c>
      <c r="M71" s="94">
        <f t="shared" si="19"/>
        <v>0</v>
      </c>
      <c r="N71" s="94">
        <f t="shared" si="19"/>
        <v>0</v>
      </c>
      <c r="O71" s="94">
        <f t="shared" si="19"/>
        <v>0</v>
      </c>
      <c r="P71" s="94">
        <f t="shared" si="19"/>
        <v>0</v>
      </c>
      <c r="Q71" s="94">
        <f t="shared" si="19"/>
        <v>0</v>
      </c>
      <c r="R71" s="94">
        <f t="shared" si="19"/>
        <v>0</v>
      </c>
      <c r="S71" s="94">
        <f>SUM(S72)</f>
        <v>0</v>
      </c>
      <c r="T71" s="59"/>
    </row>
    <row r="72" spans="1:20" s="1" customFormat="1" ht="15.5" outlineLevel="2" x14ac:dyDescent="0.3">
      <c r="A72" s="57"/>
      <c r="B72" s="33">
        <v>4901</v>
      </c>
      <c r="C72" s="32" t="s">
        <v>268</v>
      </c>
      <c r="D72" s="38" t="s">
        <v>153</v>
      </c>
      <c r="E72" s="113"/>
      <c r="F72" s="96">
        <f t="shared" si="13"/>
        <v>0</v>
      </c>
      <c r="G72" s="113"/>
      <c r="H72" s="96">
        <v>0</v>
      </c>
      <c r="I72" s="96">
        <v>0</v>
      </c>
      <c r="J72" s="96">
        <v>0</v>
      </c>
      <c r="K72" s="96">
        <v>0</v>
      </c>
      <c r="L72" s="96">
        <v>0</v>
      </c>
      <c r="M72" s="96">
        <v>0</v>
      </c>
      <c r="N72" s="96">
        <v>0</v>
      </c>
      <c r="O72" s="96">
        <v>0</v>
      </c>
      <c r="P72" s="96">
        <v>0</v>
      </c>
      <c r="Q72" s="96">
        <v>0</v>
      </c>
      <c r="R72" s="96">
        <v>0</v>
      </c>
      <c r="S72" s="96">
        <v>0</v>
      </c>
      <c r="T72" s="59"/>
    </row>
    <row r="73" spans="1:20" s="1" customFormat="1" ht="15.5" x14ac:dyDescent="0.3">
      <c r="A73" s="57"/>
      <c r="B73" s="112"/>
      <c r="C73" s="113"/>
      <c r="D73" s="116"/>
      <c r="E73" s="113"/>
      <c r="F73" s="115"/>
      <c r="G73" s="113"/>
      <c r="H73" s="115"/>
      <c r="I73" s="115"/>
      <c r="J73" s="115"/>
      <c r="K73" s="115"/>
      <c r="L73" s="115"/>
      <c r="M73" s="115"/>
      <c r="N73" s="115"/>
      <c r="O73" s="115"/>
      <c r="P73" s="115"/>
      <c r="Q73" s="115"/>
      <c r="R73" s="115"/>
      <c r="S73" s="115"/>
      <c r="T73" s="59"/>
    </row>
    <row r="74" spans="1:20" s="42" customFormat="1" ht="15.5" x14ac:dyDescent="0.3">
      <c r="A74" s="86"/>
      <c r="B74" s="36">
        <v>5</v>
      </c>
      <c r="C74" s="36" t="s">
        <v>269</v>
      </c>
      <c r="D74" s="37" t="s">
        <v>77</v>
      </c>
      <c r="E74" s="118"/>
      <c r="F74" s="95">
        <f>SUM(H74:S74)</f>
        <v>139736.76</v>
      </c>
      <c r="G74" s="118"/>
      <c r="H74" s="95">
        <f>SUM(H75,H82)</f>
        <v>0</v>
      </c>
      <c r="I74" s="95">
        <f t="shared" ref="I74:S74" si="20">SUM(I75,I82)</f>
        <v>11650</v>
      </c>
      <c r="J74" s="95">
        <f t="shared" si="20"/>
        <v>11650</v>
      </c>
      <c r="K74" s="95">
        <f t="shared" si="20"/>
        <v>11650</v>
      </c>
      <c r="L74" s="95">
        <f t="shared" si="20"/>
        <v>11650</v>
      </c>
      <c r="M74" s="95">
        <f t="shared" si="20"/>
        <v>11650</v>
      </c>
      <c r="N74" s="95">
        <f t="shared" si="20"/>
        <v>11650</v>
      </c>
      <c r="O74" s="95">
        <f t="shared" si="20"/>
        <v>11650</v>
      </c>
      <c r="P74" s="95">
        <f t="shared" si="20"/>
        <v>11650</v>
      </c>
      <c r="Q74" s="95">
        <f t="shared" si="20"/>
        <v>11650</v>
      </c>
      <c r="R74" s="95">
        <f t="shared" si="20"/>
        <v>11650</v>
      </c>
      <c r="S74" s="95">
        <f t="shared" si="20"/>
        <v>23236.760000000009</v>
      </c>
      <c r="T74" s="144"/>
    </row>
    <row r="75" spans="1:20" s="1" customFormat="1" ht="15.5" outlineLevel="1" x14ac:dyDescent="0.3">
      <c r="A75" s="57"/>
      <c r="B75" s="88">
        <v>51</v>
      </c>
      <c r="C75" s="89" t="s">
        <v>270</v>
      </c>
      <c r="D75" s="90" t="s">
        <v>26</v>
      </c>
      <c r="E75" s="113"/>
      <c r="F75" s="94">
        <f>SUM(H75:S75)</f>
        <v>139736.76</v>
      </c>
      <c r="G75" s="113"/>
      <c r="H75" s="94">
        <f>SUM(H76+H77+H78+H79+H80+H81)</f>
        <v>0</v>
      </c>
      <c r="I75" s="94">
        <f t="shared" ref="I75:S75" si="21">SUM(I76+I77+I78+I79+I80+I81)</f>
        <v>11650</v>
      </c>
      <c r="J75" s="94">
        <f t="shared" si="21"/>
        <v>11650</v>
      </c>
      <c r="K75" s="94">
        <f t="shared" si="21"/>
        <v>11650</v>
      </c>
      <c r="L75" s="94">
        <f t="shared" si="21"/>
        <v>11650</v>
      </c>
      <c r="M75" s="94">
        <f t="shared" si="21"/>
        <v>11650</v>
      </c>
      <c r="N75" s="94">
        <f t="shared" si="21"/>
        <v>11650</v>
      </c>
      <c r="O75" s="94">
        <f t="shared" si="21"/>
        <v>11650</v>
      </c>
      <c r="P75" s="94">
        <f t="shared" si="21"/>
        <v>11650</v>
      </c>
      <c r="Q75" s="94">
        <f t="shared" si="21"/>
        <v>11650</v>
      </c>
      <c r="R75" s="94">
        <f t="shared" si="21"/>
        <v>11650</v>
      </c>
      <c r="S75" s="94">
        <f t="shared" si="21"/>
        <v>23236.760000000009</v>
      </c>
      <c r="T75" s="59"/>
    </row>
    <row r="76" spans="1:20" s="1" customFormat="1" ht="15.5" outlineLevel="2" x14ac:dyDescent="0.3">
      <c r="A76" s="57"/>
      <c r="B76" s="33">
        <v>5101</v>
      </c>
      <c r="C76" s="32" t="s">
        <v>271</v>
      </c>
      <c r="D76" s="38" t="s">
        <v>154</v>
      </c>
      <c r="E76" s="113"/>
      <c r="F76" s="96">
        <f t="shared" ref="F76:F83" si="22">SUM(H76:S76)</f>
        <v>0</v>
      </c>
      <c r="G76" s="113"/>
      <c r="H76" s="96">
        <v>0</v>
      </c>
      <c r="I76" s="96">
        <v>0</v>
      </c>
      <c r="J76" s="96">
        <v>0</v>
      </c>
      <c r="K76" s="96">
        <v>0</v>
      </c>
      <c r="L76" s="96">
        <v>0</v>
      </c>
      <c r="M76" s="96">
        <v>0</v>
      </c>
      <c r="N76" s="96">
        <v>0</v>
      </c>
      <c r="O76" s="96">
        <v>0</v>
      </c>
      <c r="P76" s="96">
        <v>0</v>
      </c>
      <c r="Q76" s="96">
        <v>0</v>
      </c>
      <c r="R76" s="96">
        <v>0</v>
      </c>
      <c r="S76" s="96">
        <v>0</v>
      </c>
      <c r="T76" s="59"/>
    </row>
    <row r="77" spans="1:20" s="1" customFormat="1" ht="15.5" outlineLevel="2" x14ac:dyDescent="0.3">
      <c r="A77" s="57"/>
      <c r="B77" s="33">
        <v>5102</v>
      </c>
      <c r="C77" s="32" t="s">
        <v>272</v>
      </c>
      <c r="D77" s="38" t="s">
        <v>273</v>
      </c>
      <c r="E77" s="113"/>
      <c r="F77" s="96">
        <f t="shared" si="22"/>
        <v>0</v>
      </c>
      <c r="G77" s="113"/>
      <c r="H77" s="96">
        <v>0</v>
      </c>
      <c r="I77" s="96">
        <v>0</v>
      </c>
      <c r="J77" s="96">
        <v>0</v>
      </c>
      <c r="K77" s="96">
        <v>0</v>
      </c>
      <c r="L77" s="96">
        <v>0</v>
      </c>
      <c r="M77" s="96">
        <v>0</v>
      </c>
      <c r="N77" s="96">
        <v>0</v>
      </c>
      <c r="O77" s="96">
        <v>0</v>
      </c>
      <c r="P77" s="96">
        <v>0</v>
      </c>
      <c r="Q77" s="96">
        <v>0</v>
      </c>
      <c r="R77" s="96">
        <v>0</v>
      </c>
      <c r="S77" s="96">
        <v>0</v>
      </c>
      <c r="T77" s="59"/>
    </row>
    <row r="78" spans="1:20" s="1" customFormat="1" ht="15.5" outlineLevel="2" x14ac:dyDescent="0.3">
      <c r="A78" s="57"/>
      <c r="B78" s="33">
        <v>5103</v>
      </c>
      <c r="C78" s="16" t="s">
        <v>1543</v>
      </c>
      <c r="D78" s="50" t="s">
        <v>1620</v>
      </c>
      <c r="E78" s="113"/>
      <c r="F78" s="96">
        <f t="shared" si="22"/>
        <v>0</v>
      </c>
      <c r="G78" s="113"/>
      <c r="H78" s="96">
        <v>0</v>
      </c>
      <c r="I78" s="96">
        <v>0</v>
      </c>
      <c r="J78" s="96">
        <v>0</v>
      </c>
      <c r="K78" s="96">
        <v>0</v>
      </c>
      <c r="L78" s="96">
        <v>0</v>
      </c>
      <c r="M78" s="96">
        <v>0</v>
      </c>
      <c r="N78" s="96">
        <v>0</v>
      </c>
      <c r="O78" s="96">
        <v>0</v>
      </c>
      <c r="P78" s="96">
        <v>0</v>
      </c>
      <c r="Q78" s="96">
        <v>0</v>
      </c>
      <c r="R78" s="96">
        <v>0</v>
      </c>
      <c r="S78" s="96">
        <v>0</v>
      </c>
      <c r="T78" s="59"/>
    </row>
    <row r="79" spans="1:20" s="1" customFormat="1" ht="15.5" outlineLevel="2" x14ac:dyDescent="0.3">
      <c r="A79" s="57"/>
      <c r="B79" s="33">
        <v>5104</v>
      </c>
      <c r="C79" s="16" t="s">
        <v>66</v>
      </c>
      <c r="D79" s="50" t="s">
        <v>1616</v>
      </c>
      <c r="E79" s="113"/>
      <c r="F79" s="96">
        <f t="shared" si="22"/>
        <v>0</v>
      </c>
      <c r="G79" s="113"/>
      <c r="H79" s="96">
        <v>0</v>
      </c>
      <c r="I79" s="96">
        <v>0</v>
      </c>
      <c r="J79" s="96">
        <v>0</v>
      </c>
      <c r="K79" s="96">
        <v>0</v>
      </c>
      <c r="L79" s="96">
        <v>0</v>
      </c>
      <c r="M79" s="96">
        <v>0</v>
      </c>
      <c r="N79" s="96">
        <v>0</v>
      </c>
      <c r="O79" s="96">
        <v>0</v>
      </c>
      <c r="P79" s="96">
        <v>0</v>
      </c>
      <c r="Q79" s="96">
        <v>0</v>
      </c>
      <c r="R79" s="96">
        <v>0</v>
      </c>
      <c r="S79" s="96">
        <v>0</v>
      </c>
      <c r="T79" s="59"/>
    </row>
    <row r="80" spans="1:20" s="1" customFormat="1" ht="15.5" outlineLevel="2" x14ac:dyDescent="0.3">
      <c r="A80" s="57"/>
      <c r="B80" s="33">
        <v>5105</v>
      </c>
      <c r="C80" s="16" t="s">
        <v>68</v>
      </c>
      <c r="D80" s="50" t="s">
        <v>1727</v>
      </c>
      <c r="E80" s="113"/>
      <c r="F80" s="96">
        <f t="shared" si="22"/>
        <v>0</v>
      </c>
      <c r="G80" s="113"/>
      <c r="H80" s="96">
        <v>0</v>
      </c>
      <c r="I80" s="96">
        <v>0</v>
      </c>
      <c r="J80" s="96">
        <v>0</v>
      </c>
      <c r="K80" s="96">
        <v>0</v>
      </c>
      <c r="L80" s="96">
        <v>0</v>
      </c>
      <c r="M80" s="96">
        <v>0</v>
      </c>
      <c r="N80" s="96">
        <v>0</v>
      </c>
      <c r="O80" s="96">
        <v>0</v>
      </c>
      <c r="P80" s="96">
        <v>0</v>
      </c>
      <c r="Q80" s="96">
        <v>0</v>
      </c>
      <c r="R80" s="96">
        <v>0</v>
      </c>
      <c r="S80" s="96">
        <v>0</v>
      </c>
      <c r="T80" s="59"/>
    </row>
    <row r="81" spans="1:20" s="1" customFormat="1" ht="15.5" outlineLevel="2" x14ac:dyDescent="0.3">
      <c r="A81" s="57"/>
      <c r="B81" s="33">
        <v>5109</v>
      </c>
      <c r="C81" s="33" t="s">
        <v>274</v>
      </c>
      <c r="D81" s="38" t="s">
        <v>656</v>
      </c>
      <c r="E81" s="114"/>
      <c r="F81" s="96">
        <f t="shared" si="22"/>
        <v>139736.76</v>
      </c>
      <c r="G81" s="114"/>
      <c r="H81" s="96">
        <v>0</v>
      </c>
      <c r="I81" s="96">
        <v>11650</v>
      </c>
      <c r="J81" s="96">
        <v>11650</v>
      </c>
      <c r="K81" s="96">
        <v>11650</v>
      </c>
      <c r="L81" s="96">
        <v>11650</v>
      </c>
      <c r="M81" s="96">
        <v>11650</v>
      </c>
      <c r="N81" s="96">
        <v>11650</v>
      </c>
      <c r="O81" s="96">
        <v>11650</v>
      </c>
      <c r="P81" s="96">
        <v>11650</v>
      </c>
      <c r="Q81" s="96">
        <v>11650</v>
      </c>
      <c r="R81" s="96">
        <v>11650</v>
      </c>
      <c r="S81" s="96">
        <f>139736.76-116500</f>
        <v>23236.760000000009</v>
      </c>
      <c r="T81" s="59"/>
    </row>
    <row r="82" spans="1:20" s="71" customFormat="1" ht="26" outlineLevel="1" x14ac:dyDescent="0.3">
      <c r="A82" s="57"/>
      <c r="B82" s="88">
        <v>59</v>
      </c>
      <c r="C82" s="89" t="s">
        <v>275</v>
      </c>
      <c r="D82" s="93" t="s">
        <v>1545</v>
      </c>
      <c r="E82" s="113"/>
      <c r="F82" s="94">
        <f>SUM(H82:S82)</f>
        <v>0</v>
      </c>
      <c r="G82" s="113"/>
      <c r="H82" s="94">
        <f>SUM(H83)</f>
        <v>0</v>
      </c>
      <c r="I82" s="94">
        <f t="shared" ref="I82:R82" si="23">SUM(I83)</f>
        <v>0</v>
      </c>
      <c r="J82" s="94">
        <f t="shared" si="23"/>
        <v>0</v>
      </c>
      <c r="K82" s="94">
        <f t="shared" si="23"/>
        <v>0</v>
      </c>
      <c r="L82" s="94">
        <f t="shared" si="23"/>
        <v>0</v>
      </c>
      <c r="M82" s="94">
        <f t="shared" si="23"/>
        <v>0</v>
      </c>
      <c r="N82" s="94">
        <f t="shared" si="23"/>
        <v>0</v>
      </c>
      <c r="O82" s="94">
        <f t="shared" si="23"/>
        <v>0</v>
      </c>
      <c r="P82" s="94">
        <f t="shared" si="23"/>
        <v>0</v>
      </c>
      <c r="Q82" s="94">
        <f t="shared" si="23"/>
        <v>0</v>
      </c>
      <c r="R82" s="94">
        <f t="shared" si="23"/>
        <v>0</v>
      </c>
      <c r="S82" s="94">
        <f>SUM(S83)</f>
        <v>0</v>
      </c>
      <c r="T82" s="59"/>
    </row>
    <row r="83" spans="1:20" s="1" customFormat="1" ht="15.5" outlineLevel="2" x14ac:dyDescent="0.3">
      <c r="A83" s="57"/>
      <c r="B83" s="33">
        <v>5901</v>
      </c>
      <c r="C83" s="32" t="s">
        <v>276</v>
      </c>
      <c r="D83" s="38" t="s">
        <v>155</v>
      </c>
      <c r="E83" s="113"/>
      <c r="F83" s="96">
        <f t="shared" si="22"/>
        <v>0</v>
      </c>
      <c r="G83" s="113"/>
      <c r="H83" s="96">
        <v>0</v>
      </c>
      <c r="I83" s="96">
        <v>0</v>
      </c>
      <c r="J83" s="96">
        <v>0</v>
      </c>
      <c r="K83" s="96">
        <v>0</v>
      </c>
      <c r="L83" s="96">
        <v>0</v>
      </c>
      <c r="M83" s="96">
        <v>0</v>
      </c>
      <c r="N83" s="96">
        <v>0</v>
      </c>
      <c r="O83" s="96">
        <v>0</v>
      </c>
      <c r="P83" s="96">
        <v>0</v>
      </c>
      <c r="Q83" s="96">
        <v>0</v>
      </c>
      <c r="R83" s="96">
        <v>0</v>
      </c>
      <c r="S83" s="96">
        <v>0</v>
      </c>
      <c r="T83" s="59"/>
    </row>
    <row r="84" spans="1:20" s="1" customFormat="1" ht="15.5" x14ac:dyDescent="0.3">
      <c r="A84" s="57"/>
      <c r="B84" s="112"/>
      <c r="C84" s="113"/>
      <c r="D84" s="114"/>
      <c r="E84" s="113"/>
      <c r="F84" s="115"/>
      <c r="G84" s="113"/>
      <c r="H84" s="115"/>
      <c r="I84" s="115"/>
      <c r="J84" s="115"/>
      <c r="K84" s="115"/>
      <c r="L84" s="115"/>
      <c r="M84" s="115"/>
      <c r="N84" s="115"/>
      <c r="O84" s="115"/>
      <c r="P84" s="115"/>
      <c r="Q84" s="115"/>
      <c r="R84" s="115"/>
      <c r="S84" s="115"/>
      <c r="T84" s="59"/>
    </row>
    <row r="85" spans="1:20" s="1" customFormat="1" ht="15.5" x14ac:dyDescent="0.3">
      <c r="A85" s="57"/>
      <c r="B85" s="36">
        <v>6</v>
      </c>
      <c r="C85" s="37"/>
      <c r="D85" s="37" t="s">
        <v>79</v>
      </c>
      <c r="E85" s="113"/>
      <c r="F85" s="95">
        <f t="shared" ref="F85:F95" si="24">SUM(H85:S85)</f>
        <v>0</v>
      </c>
      <c r="G85" s="113"/>
      <c r="H85" s="95">
        <f>SUM(H86+H92+H94)</f>
        <v>0</v>
      </c>
      <c r="I85" s="95">
        <f t="shared" ref="I85:S85" si="25">SUM(I86+I92+I94)</f>
        <v>0</v>
      </c>
      <c r="J85" s="95">
        <f t="shared" si="25"/>
        <v>0</v>
      </c>
      <c r="K85" s="95">
        <f t="shared" si="25"/>
        <v>0</v>
      </c>
      <c r="L85" s="95">
        <f t="shared" si="25"/>
        <v>0</v>
      </c>
      <c r="M85" s="95">
        <f t="shared" si="25"/>
        <v>0</v>
      </c>
      <c r="N85" s="95">
        <f t="shared" si="25"/>
        <v>0</v>
      </c>
      <c r="O85" s="95">
        <f t="shared" si="25"/>
        <v>0</v>
      </c>
      <c r="P85" s="95">
        <f t="shared" si="25"/>
        <v>0</v>
      </c>
      <c r="Q85" s="95">
        <f t="shared" si="25"/>
        <v>0</v>
      </c>
      <c r="R85" s="95">
        <f t="shared" si="25"/>
        <v>0</v>
      </c>
      <c r="S85" s="95">
        <f t="shared" si="25"/>
        <v>0</v>
      </c>
      <c r="T85" s="59"/>
    </row>
    <row r="86" spans="1:20" s="1" customFormat="1" ht="15.5" outlineLevel="1" x14ac:dyDescent="0.3">
      <c r="A86" s="57"/>
      <c r="B86" s="88">
        <v>61</v>
      </c>
      <c r="C86" s="89" t="s">
        <v>277</v>
      </c>
      <c r="D86" s="90" t="s">
        <v>28</v>
      </c>
      <c r="E86" s="113"/>
      <c r="F86" s="94">
        <f t="shared" si="24"/>
        <v>0</v>
      </c>
      <c r="G86" s="113"/>
      <c r="H86" s="94">
        <f>SUM(H87,H88,H89,H90,H91)</f>
        <v>0</v>
      </c>
      <c r="I86" s="94">
        <f t="shared" ref="I86:R86" si="26">SUM(I87,I88,I89,I90,I91)</f>
        <v>0</v>
      </c>
      <c r="J86" s="94">
        <f t="shared" si="26"/>
        <v>0</v>
      </c>
      <c r="K86" s="94">
        <f t="shared" si="26"/>
        <v>0</v>
      </c>
      <c r="L86" s="94">
        <f t="shared" si="26"/>
        <v>0</v>
      </c>
      <c r="M86" s="94">
        <f t="shared" si="26"/>
        <v>0</v>
      </c>
      <c r="N86" s="94">
        <f t="shared" si="26"/>
        <v>0</v>
      </c>
      <c r="O86" s="94">
        <f t="shared" si="26"/>
        <v>0</v>
      </c>
      <c r="P86" s="94">
        <f t="shared" si="26"/>
        <v>0</v>
      </c>
      <c r="Q86" s="94">
        <f t="shared" si="26"/>
        <v>0</v>
      </c>
      <c r="R86" s="94">
        <f t="shared" si="26"/>
        <v>0</v>
      </c>
      <c r="S86" s="94">
        <f>SUM(S87,S88,S89,S90,S91)</f>
        <v>0</v>
      </c>
      <c r="T86" s="59"/>
    </row>
    <row r="87" spans="1:20" s="1" customFormat="1" ht="15.5" outlineLevel="2" x14ac:dyDescent="0.3">
      <c r="A87" s="57"/>
      <c r="B87" s="33">
        <v>6102</v>
      </c>
      <c r="C87" s="32" t="s">
        <v>278</v>
      </c>
      <c r="D87" s="38" t="s">
        <v>156</v>
      </c>
      <c r="E87" s="113"/>
      <c r="F87" s="96">
        <f t="shared" si="24"/>
        <v>0</v>
      </c>
      <c r="G87" s="113"/>
      <c r="H87" s="96">
        <v>0</v>
      </c>
      <c r="I87" s="96">
        <v>0</v>
      </c>
      <c r="J87" s="96">
        <v>0</v>
      </c>
      <c r="K87" s="96">
        <v>0</v>
      </c>
      <c r="L87" s="96">
        <v>0</v>
      </c>
      <c r="M87" s="96">
        <v>0</v>
      </c>
      <c r="N87" s="96">
        <v>0</v>
      </c>
      <c r="O87" s="96">
        <v>0</v>
      </c>
      <c r="P87" s="96">
        <v>0</v>
      </c>
      <c r="Q87" s="96">
        <v>0</v>
      </c>
      <c r="R87" s="96">
        <v>0</v>
      </c>
      <c r="S87" s="96">
        <v>0</v>
      </c>
      <c r="T87" s="59"/>
    </row>
    <row r="88" spans="1:20" s="1" customFormat="1" ht="15.5" outlineLevel="2" x14ac:dyDescent="0.3">
      <c r="A88" s="57"/>
      <c r="B88" s="33">
        <v>6103</v>
      </c>
      <c r="C88" s="32" t="s">
        <v>279</v>
      </c>
      <c r="D88" s="38" t="s">
        <v>157</v>
      </c>
      <c r="E88" s="113"/>
      <c r="F88" s="96">
        <f t="shared" si="24"/>
        <v>0</v>
      </c>
      <c r="G88" s="113"/>
      <c r="H88" s="96">
        <v>0</v>
      </c>
      <c r="I88" s="96">
        <v>0</v>
      </c>
      <c r="J88" s="96">
        <v>0</v>
      </c>
      <c r="K88" s="96">
        <v>0</v>
      </c>
      <c r="L88" s="96">
        <v>0</v>
      </c>
      <c r="M88" s="96">
        <v>0</v>
      </c>
      <c r="N88" s="96">
        <v>0</v>
      </c>
      <c r="O88" s="96">
        <v>0</v>
      </c>
      <c r="P88" s="96">
        <v>0</v>
      </c>
      <c r="Q88" s="96">
        <v>0</v>
      </c>
      <c r="R88" s="96">
        <v>0</v>
      </c>
      <c r="S88" s="96">
        <v>0</v>
      </c>
      <c r="T88" s="59"/>
    </row>
    <row r="89" spans="1:20" s="1" customFormat="1" ht="15.5" outlineLevel="2" x14ac:dyDescent="0.3">
      <c r="A89" s="57"/>
      <c r="B89" s="33">
        <v>6104</v>
      </c>
      <c r="C89" s="32" t="s">
        <v>280</v>
      </c>
      <c r="D89" s="38" t="s">
        <v>158</v>
      </c>
      <c r="E89" s="113"/>
      <c r="F89" s="96">
        <f t="shared" si="24"/>
        <v>0</v>
      </c>
      <c r="G89" s="113"/>
      <c r="H89" s="96">
        <v>0</v>
      </c>
      <c r="I89" s="96">
        <v>0</v>
      </c>
      <c r="J89" s="96">
        <v>0</v>
      </c>
      <c r="K89" s="96">
        <v>0</v>
      </c>
      <c r="L89" s="96">
        <v>0</v>
      </c>
      <c r="M89" s="96">
        <v>0</v>
      </c>
      <c r="N89" s="96">
        <v>0</v>
      </c>
      <c r="O89" s="96">
        <v>0</v>
      </c>
      <c r="P89" s="96">
        <v>0</v>
      </c>
      <c r="Q89" s="96">
        <v>0</v>
      </c>
      <c r="R89" s="96">
        <v>0</v>
      </c>
      <c r="S89" s="96">
        <v>0</v>
      </c>
      <c r="T89" s="59"/>
    </row>
    <row r="90" spans="1:20" s="1" customFormat="1" ht="15.5" outlineLevel="2" x14ac:dyDescent="0.3">
      <c r="A90" s="57"/>
      <c r="B90" s="33">
        <v>6105</v>
      </c>
      <c r="C90" s="32" t="s">
        <v>281</v>
      </c>
      <c r="D90" s="38" t="s">
        <v>282</v>
      </c>
      <c r="E90" s="113"/>
      <c r="F90" s="96">
        <f t="shared" si="24"/>
        <v>0</v>
      </c>
      <c r="G90" s="113"/>
      <c r="H90" s="96">
        <v>0</v>
      </c>
      <c r="I90" s="96">
        <v>0</v>
      </c>
      <c r="J90" s="96">
        <v>0</v>
      </c>
      <c r="K90" s="96">
        <v>0</v>
      </c>
      <c r="L90" s="96">
        <v>0</v>
      </c>
      <c r="M90" s="96">
        <v>0</v>
      </c>
      <c r="N90" s="96">
        <v>0</v>
      </c>
      <c r="O90" s="96">
        <v>0</v>
      </c>
      <c r="P90" s="96">
        <v>0</v>
      </c>
      <c r="Q90" s="96">
        <v>0</v>
      </c>
      <c r="R90" s="96">
        <v>0</v>
      </c>
      <c r="S90" s="96">
        <v>0</v>
      </c>
      <c r="T90" s="59"/>
    </row>
    <row r="91" spans="1:20" s="1" customFormat="1" ht="15.5" outlineLevel="2" x14ac:dyDescent="0.3">
      <c r="A91" s="57"/>
      <c r="B91" s="33">
        <v>6109</v>
      </c>
      <c r="C91" s="32" t="s">
        <v>283</v>
      </c>
      <c r="D91" s="38" t="s">
        <v>160</v>
      </c>
      <c r="E91" s="113"/>
      <c r="F91" s="96">
        <f t="shared" si="24"/>
        <v>0</v>
      </c>
      <c r="G91" s="113"/>
      <c r="H91" s="96">
        <v>0</v>
      </c>
      <c r="I91" s="96">
        <v>0</v>
      </c>
      <c r="J91" s="96">
        <v>0</v>
      </c>
      <c r="K91" s="96">
        <v>0</v>
      </c>
      <c r="L91" s="96">
        <v>0</v>
      </c>
      <c r="M91" s="96">
        <v>0</v>
      </c>
      <c r="N91" s="96">
        <v>0</v>
      </c>
      <c r="O91" s="96">
        <v>0</v>
      </c>
      <c r="P91" s="96">
        <v>0</v>
      </c>
      <c r="Q91" s="96">
        <v>0</v>
      </c>
      <c r="R91" s="96">
        <v>0</v>
      </c>
      <c r="S91" s="96">
        <v>0</v>
      </c>
      <c r="T91" s="59"/>
    </row>
    <row r="92" spans="1:20" s="42" customFormat="1" ht="15.5" outlineLevel="1" x14ac:dyDescent="0.3">
      <c r="A92" s="86"/>
      <c r="B92" s="88">
        <v>63</v>
      </c>
      <c r="C92" s="89" t="s">
        <v>296</v>
      </c>
      <c r="D92" s="90" t="s">
        <v>29</v>
      </c>
      <c r="E92" s="118"/>
      <c r="F92" s="94">
        <f t="shared" si="24"/>
        <v>0</v>
      </c>
      <c r="G92" s="118"/>
      <c r="H92" s="94">
        <f>SUM(H93)</f>
        <v>0</v>
      </c>
      <c r="I92" s="94">
        <f t="shared" ref="I92:R92" si="27">SUM(I93)</f>
        <v>0</v>
      </c>
      <c r="J92" s="94">
        <f t="shared" si="27"/>
        <v>0</v>
      </c>
      <c r="K92" s="94">
        <f t="shared" si="27"/>
        <v>0</v>
      </c>
      <c r="L92" s="94">
        <f t="shared" si="27"/>
        <v>0</v>
      </c>
      <c r="M92" s="94">
        <f t="shared" si="27"/>
        <v>0</v>
      </c>
      <c r="N92" s="94">
        <f t="shared" si="27"/>
        <v>0</v>
      </c>
      <c r="O92" s="94">
        <f t="shared" si="27"/>
        <v>0</v>
      </c>
      <c r="P92" s="94">
        <f t="shared" si="27"/>
        <v>0</v>
      </c>
      <c r="Q92" s="94">
        <f t="shared" si="27"/>
        <v>0</v>
      </c>
      <c r="R92" s="94">
        <f t="shared" si="27"/>
        <v>0</v>
      </c>
      <c r="S92" s="94">
        <f>SUM(S93)</f>
        <v>0</v>
      </c>
      <c r="T92" s="144"/>
    </row>
    <row r="93" spans="1:20" s="1" customFormat="1" ht="15.5" outlineLevel="2" x14ac:dyDescent="0.3">
      <c r="A93" s="57"/>
      <c r="B93" s="33">
        <v>6301</v>
      </c>
      <c r="C93" s="32"/>
      <c r="D93" s="38" t="s">
        <v>29</v>
      </c>
      <c r="E93" s="113"/>
      <c r="F93" s="96">
        <f t="shared" si="24"/>
        <v>0</v>
      </c>
      <c r="G93" s="113"/>
      <c r="H93" s="96">
        <v>0</v>
      </c>
      <c r="I93" s="96">
        <v>0</v>
      </c>
      <c r="J93" s="96">
        <v>0</v>
      </c>
      <c r="K93" s="96">
        <v>0</v>
      </c>
      <c r="L93" s="96">
        <v>0</v>
      </c>
      <c r="M93" s="96">
        <v>0</v>
      </c>
      <c r="N93" s="96">
        <v>0</v>
      </c>
      <c r="O93" s="96">
        <v>0</v>
      </c>
      <c r="P93" s="96">
        <v>0</v>
      </c>
      <c r="Q93" s="96">
        <v>0</v>
      </c>
      <c r="R93" s="96">
        <v>0</v>
      </c>
      <c r="S93" s="96">
        <v>0</v>
      </c>
      <c r="T93" s="59"/>
    </row>
    <row r="94" spans="1:20" s="1" customFormat="1" ht="31.5" customHeight="1" outlineLevel="1" x14ac:dyDescent="0.3">
      <c r="A94" s="57"/>
      <c r="B94" s="88">
        <v>69</v>
      </c>
      <c r="C94" s="100" t="s">
        <v>297</v>
      </c>
      <c r="D94" s="90" t="s">
        <v>298</v>
      </c>
      <c r="E94" s="113"/>
      <c r="F94" s="94">
        <f t="shared" si="24"/>
        <v>0</v>
      </c>
      <c r="G94" s="113"/>
      <c r="H94" s="94">
        <f>SUM(H95)</f>
        <v>0</v>
      </c>
      <c r="I94" s="94">
        <f t="shared" ref="I94:R94" si="28">SUM(I95)</f>
        <v>0</v>
      </c>
      <c r="J94" s="94">
        <f t="shared" si="28"/>
        <v>0</v>
      </c>
      <c r="K94" s="94">
        <f t="shared" si="28"/>
        <v>0</v>
      </c>
      <c r="L94" s="94">
        <f t="shared" si="28"/>
        <v>0</v>
      </c>
      <c r="M94" s="94">
        <f t="shared" si="28"/>
        <v>0</v>
      </c>
      <c r="N94" s="94">
        <f t="shared" si="28"/>
        <v>0</v>
      </c>
      <c r="O94" s="94">
        <f t="shared" si="28"/>
        <v>0</v>
      </c>
      <c r="P94" s="94">
        <f t="shared" si="28"/>
        <v>0</v>
      </c>
      <c r="Q94" s="94">
        <f t="shared" si="28"/>
        <v>0</v>
      </c>
      <c r="R94" s="94">
        <f t="shared" si="28"/>
        <v>0</v>
      </c>
      <c r="S94" s="94">
        <f>SUM(S95)</f>
        <v>0</v>
      </c>
      <c r="T94" s="59"/>
    </row>
    <row r="95" spans="1:20" s="1" customFormat="1" ht="15.5" outlineLevel="2" x14ac:dyDescent="0.3">
      <c r="A95" s="57"/>
      <c r="B95" s="33">
        <v>6901</v>
      </c>
      <c r="C95" s="34" t="s">
        <v>299</v>
      </c>
      <c r="D95" s="133" t="s">
        <v>1787</v>
      </c>
      <c r="E95" s="113"/>
      <c r="F95" s="96">
        <f t="shared" si="24"/>
        <v>0</v>
      </c>
      <c r="G95" s="113"/>
      <c r="H95" s="96">
        <v>0</v>
      </c>
      <c r="I95" s="96">
        <v>0</v>
      </c>
      <c r="J95" s="96">
        <v>0</v>
      </c>
      <c r="K95" s="96">
        <v>0</v>
      </c>
      <c r="L95" s="96">
        <v>0</v>
      </c>
      <c r="M95" s="96">
        <v>0</v>
      </c>
      <c r="N95" s="96">
        <v>0</v>
      </c>
      <c r="O95" s="96">
        <v>0</v>
      </c>
      <c r="P95" s="96">
        <v>0</v>
      </c>
      <c r="Q95" s="96">
        <v>0</v>
      </c>
      <c r="R95" s="96">
        <v>0</v>
      </c>
      <c r="S95" s="96">
        <v>0</v>
      </c>
      <c r="T95" s="59"/>
    </row>
    <row r="96" spans="1:20" s="1" customFormat="1" ht="15.5" x14ac:dyDescent="0.3">
      <c r="A96" s="57"/>
      <c r="B96" s="112"/>
      <c r="C96" s="113"/>
      <c r="D96" s="116"/>
      <c r="E96" s="113"/>
      <c r="F96" s="115"/>
      <c r="G96" s="113"/>
      <c r="H96" s="115"/>
      <c r="I96" s="115"/>
      <c r="J96" s="115"/>
      <c r="K96" s="115"/>
      <c r="L96" s="115"/>
      <c r="M96" s="115"/>
      <c r="N96" s="115"/>
      <c r="O96" s="115"/>
      <c r="P96" s="115"/>
      <c r="Q96" s="115"/>
      <c r="R96" s="115"/>
      <c r="S96" s="115"/>
      <c r="T96" s="59"/>
    </row>
    <row r="97" spans="1:20" s="1" customFormat="1" ht="15.5" x14ac:dyDescent="0.3">
      <c r="A97" s="57"/>
      <c r="B97" s="36">
        <v>7</v>
      </c>
      <c r="C97" s="37" t="s">
        <v>300</v>
      </c>
      <c r="D97" s="47" t="s">
        <v>175</v>
      </c>
      <c r="E97" s="113"/>
      <c r="F97" s="95">
        <f t="shared" ref="F97:F122" si="29">SUM(H97:S97)</f>
        <v>179628.92</v>
      </c>
      <c r="G97" s="113"/>
      <c r="H97" s="95">
        <f>SUM(H98,H101,H106,H111,H116,H117,H118,H119,H120)</f>
        <v>14950</v>
      </c>
      <c r="I97" s="95">
        <f t="shared" ref="I97:S97" si="30">SUM(I98,I101,I106,I111,I116,I117,I118,I119,I120)</f>
        <v>14950</v>
      </c>
      <c r="J97" s="95">
        <f t="shared" si="30"/>
        <v>14950</v>
      </c>
      <c r="K97" s="95">
        <f t="shared" si="30"/>
        <v>14950</v>
      </c>
      <c r="L97" s="95">
        <f t="shared" si="30"/>
        <v>14950</v>
      </c>
      <c r="M97" s="95">
        <f t="shared" si="30"/>
        <v>14950</v>
      </c>
      <c r="N97" s="95">
        <f t="shared" si="30"/>
        <v>14950</v>
      </c>
      <c r="O97" s="95">
        <f t="shared" si="30"/>
        <v>14950</v>
      </c>
      <c r="P97" s="95">
        <f t="shared" si="30"/>
        <v>14950</v>
      </c>
      <c r="Q97" s="95">
        <f t="shared" si="30"/>
        <v>14950</v>
      </c>
      <c r="R97" s="95">
        <f t="shared" si="30"/>
        <v>14950</v>
      </c>
      <c r="S97" s="95">
        <f t="shared" si="30"/>
        <v>15178.920000000013</v>
      </c>
      <c r="T97" s="59"/>
    </row>
    <row r="98" spans="1:20" s="1" customFormat="1" ht="26" outlineLevel="1" x14ac:dyDescent="0.3">
      <c r="A98" s="57"/>
      <c r="B98" s="88">
        <v>71</v>
      </c>
      <c r="C98" s="89" t="s">
        <v>301</v>
      </c>
      <c r="D98" s="93" t="s">
        <v>31</v>
      </c>
      <c r="E98" s="120"/>
      <c r="F98" s="94">
        <f t="shared" si="29"/>
        <v>0</v>
      </c>
      <c r="G98" s="120"/>
      <c r="H98" s="94">
        <f>SUM(H99,H100)</f>
        <v>0</v>
      </c>
      <c r="I98" s="94">
        <f t="shared" ref="I98:S98" si="31">SUM(I99,I100)</f>
        <v>0</v>
      </c>
      <c r="J98" s="94">
        <f t="shared" si="31"/>
        <v>0</v>
      </c>
      <c r="K98" s="94">
        <f t="shared" si="31"/>
        <v>0</v>
      </c>
      <c r="L98" s="94">
        <f t="shared" si="31"/>
        <v>0</v>
      </c>
      <c r="M98" s="94">
        <f t="shared" si="31"/>
        <v>0</v>
      </c>
      <c r="N98" s="94">
        <f t="shared" si="31"/>
        <v>0</v>
      </c>
      <c r="O98" s="94">
        <f t="shared" si="31"/>
        <v>0</v>
      </c>
      <c r="P98" s="94">
        <f t="shared" si="31"/>
        <v>0</v>
      </c>
      <c r="Q98" s="94">
        <f t="shared" si="31"/>
        <v>0</v>
      </c>
      <c r="R98" s="94">
        <f t="shared" si="31"/>
        <v>0</v>
      </c>
      <c r="S98" s="94">
        <f t="shared" si="31"/>
        <v>0</v>
      </c>
      <c r="T98" s="59"/>
    </row>
    <row r="99" spans="1:20" s="1" customFormat="1" ht="15.5" outlineLevel="2" x14ac:dyDescent="0.3">
      <c r="A99" s="57"/>
      <c r="B99" s="33">
        <v>7101</v>
      </c>
      <c r="C99" s="32" t="s">
        <v>303</v>
      </c>
      <c r="D99" s="38" t="s">
        <v>176</v>
      </c>
      <c r="E99" s="114"/>
      <c r="F99" s="96">
        <f t="shared" si="29"/>
        <v>0</v>
      </c>
      <c r="G99" s="114"/>
      <c r="H99" s="96">
        <v>0</v>
      </c>
      <c r="I99" s="96">
        <v>0</v>
      </c>
      <c r="J99" s="96">
        <v>0</v>
      </c>
      <c r="K99" s="96">
        <v>0</v>
      </c>
      <c r="L99" s="96">
        <v>0</v>
      </c>
      <c r="M99" s="96">
        <v>0</v>
      </c>
      <c r="N99" s="96">
        <v>0</v>
      </c>
      <c r="O99" s="96">
        <v>0</v>
      </c>
      <c r="P99" s="96">
        <v>0</v>
      </c>
      <c r="Q99" s="96">
        <v>0</v>
      </c>
      <c r="R99" s="96">
        <v>0</v>
      </c>
      <c r="S99" s="96">
        <v>0</v>
      </c>
      <c r="T99" s="59"/>
    </row>
    <row r="100" spans="1:20" s="1" customFormat="1" ht="15.5" outlineLevel="2" x14ac:dyDescent="0.3">
      <c r="A100" s="57"/>
      <c r="B100" s="33">
        <v>7102</v>
      </c>
      <c r="C100" s="32" t="s">
        <v>304</v>
      </c>
      <c r="D100" s="38" t="s">
        <v>177</v>
      </c>
      <c r="E100" s="114"/>
      <c r="F100" s="96">
        <f t="shared" si="29"/>
        <v>0</v>
      </c>
      <c r="G100" s="114"/>
      <c r="H100" s="96">
        <v>0</v>
      </c>
      <c r="I100" s="96">
        <v>0</v>
      </c>
      <c r="J100" s="96">
        <v>0</v>
      </c>
      <c r="K100" s="96">
        <v>0</v>
      </c>
      <c r="L100" s="96">
        <v>0</v>
      </c>
      <c r="M100" s="96">
        <v>0</v>
      </c>
      <c r="N100" s="96">
        <v>0</v>
      </c>
      <c r="O100" s="96">
        <v>0</v>
      </c>
      <c r="P100" s="96">
        <v>0</v>
      </c>
      <c r="Q100" s="96">
        <v>0</v>
      </c>
      <c r="R100" s="96">
        <v>0</v>
      </c>
      <c r="S100" s="96">
        <v>0</v>
      </c>
      <c r="T100" s="59"/>
    </row>
    <row r="101" spans="1:20" s="1" customFormat="1" ht="27.65" customHeight="1" outlineLevel="1" x14ac:dyDescent="0.3">
      <c r="A101" s="57"/>
      <c r="B101" s="88">
        <v>72</v>
      </c>
      <c r="C101" s="89" t="s">
        <v>305</v>
      </c>
      <c r="D101" s="90" t="s">
        <v>178</v>
      </c>
      <c r="E101" s="120"/>
      <c r="F101" s="94">
        <f t="shared" si="29"/>
        <v>0</v>
      </c>
      <c r="G101" s="120"/>
      <c r="H101" s="94">
        <f>SUM(H102,H103,H104,H105)</f>
        <v>0</v>
      </c>
      <c r="I101" s="94">
        <f t="shared" ref="I101:S101" si="32">SUM(I102,I103,I104,I105)</f>
        <v>0</v>
      </c>
      <c r="J101" s="94">
        <f t="shared" si="32"/>
        <v>0</v>
      </c>
      <c r="K101" s="94">
        <f t="shared" si="32"/>
        <v>0</v>
      </c>
      <c r="L101" s="94">
        <f t="shared" si="32"/>
        <v>0</v>
      </c>
      <c r="M101" s="94">
        <f t="shared" si="32"/>
        <v>0</v>
      </c>
      <c r="N101" s="94">
        <f t="shared" si="32"/>
        <v>0</v>
      </c>
      <c r="O101" s="94">
        <f t="shared" si="32"/>
        <v>0</v>
      </c>
      <c r="P101" s="94">
        <f t="shared" si="32"/>
        <v>0</v>
      </c>
      <c r="Q101" s="94">
        <f t="shared" si="32"/>
        <v>0</v>
      </c>
      <c r="R101" s="94">
        <f t="shared" si="32"/>
        <v>0</v>
      </c>
      <c r="S101" s="94">
        <f t="shared" si="32"/>
        <v>0</v>
      </c>
      <c r="T101" s="59"/>
    </row>
    <row r="102" spans="1:20" s="1" customFormat="1" ht="12.75" customHeight="1" outlineLevel="2" x14ac:dyDescent="0.3">
      <c r="A102" s="57"/>
      <c r="B102" s="33">
        <v>7201</v>
      </c>
      <c r="C102" s="32" t="s">
        <v>306</v>
      </c>
      <c r="D102" s="38" t="s">
        <v>179</v>
      </c>
      <c r="E102" s="114"/>
      <c r="F102" s="98">
        <f t="shared" si="29"/>
        <v>0</v>
      </c>
      <c r="G102" s="114"/>
      <c r="H102" s="96">
        <v>0</v>
      </c>
      <c r="I102" s="96">
        <v>0</v>
      </c>
      <c r="J102" s="96">
        <v>0</v>
      </c>
      <c r="K102" s="96">
        <v>0</v>
      </c>
      <c r="L102" s="96">
        <v>0</v>
      </c>
      <c r="M102" s="96">
        <v>0</v>
      </c>
      <c r="N102" s="96">
        <v>0</v>
      </c>
      <c r="O102" s="96">
        <v>0</v>
      </c>
      <c r="P102" s="96">
        <v>0</v>
      </c>
      <c r="Q102" s="96">
        <v>0</v>
      </c>
      <c r="R102" s="96">
        <v>0</v>
      </c>
      <c r="S102" s="96">
        <v>0</v>
      </c>
      <c r="T102" s="59"/>
    </row>
    <row r="103" spans="1:20" s="1" customFormat="1" ht="12.75" customHeight="1" outlineLevel="2" x14ac:dyDescent="0.3">
      <c r="A103" s="57"/>
      <c r="B103" s="33">
        <v>7202</v>
      </c>
      <c r="C103" s="32" t="s">
        <v>307</v>
      </c>
      <c r="D103" s="38" t="s">
        <v>180</v>
      </c>
      <c r="E103" s="114"/>
      <c r="F103" s="98">
        <f t="shared" si="29"/>
        <v>0</v>
      </c>
      <c r="G103" s="114"/>
      <c r="H103" s="96">
        <v>0</v>
      </c>
      <c r="I103" s="96">
        <v>0</v>
      </c>
      <c r="J103" s="96">
        <v>0</v>
      </c>
      <c r="K103" s="96">
        <v>0</v>
      </c>
      <c r="L103" s="96">
        <v>0</v>
      </c>
      <c r="M103" s="96">
        <v>0</v>
      </c>
      <c r="N103" s="96">
        <v>0</v>
      </c>
      <c r="O103" s="96">
        <v>0</v>
      </c>
      <c r="P103" s="96">
        <v>0</v>
      </c>
      <c r="Q103" s="96">
        <v>0</v>
      </c>
      <c r="R103" s="96">
        <v>0</v>
      </c>
      <c r="S103" s="96">
        <v>0</v>
      </c>
      <c r="T103" s="59"/>
    </row>
    <row r="104" spans="1:20" s="1" customFormat="1" ht="12.75" customHeight="1" outlineLevel="2" x14ac:dyDescent="0.3">
      <c r="A104" s="57"/>
      <c r="B104" s="33">
        <v>7203</v>
      </c>
      <c r="C104" s="32" t="s">
        <v>308</v>
      </c>
      <c r="D104" s="38" t="s">
        <v>78</v>
      </c>
      <c r="E104" s="120"/>
      <c r="F104" s="98">
        <f t="shared" si="29"/>
        <v>0</v>
      </c>
      <c r="G104" s="120"/>
      <c r="H104" s="96">
        <v>0</v>
      </c>
      <c r="I104" s="96">
        <v>0</v>
      </c>
      <c r="J104" s="96">
        <v>0</v>
      </c>
      <c r="K104" s="96">
        <v>0</v>
      </c>
      <c r="L104" s="96">
        <v>0</v>
      </c>
      <c r="M104" s="96">
        <v>0</v>
      </c>
      <c r="N104" s="96">
        <v>0</v>
      </c>
      <c r="O104" s="96">
        <v>0</v>
      </c>
      <c r="P104" s="96">
        <v>0</v>
      </c>
      <c r="Q104" s="96">
        <v>0</v>
      </c>
      <c r="R104" s="96">
        <v>0</v>
      </c>
      <c r="S104" s="96">
        <v>0</v>
      </c>
      <c r="T104" s="59"/>
    </row>
    <row r="105" spans="1:20" s="1" customFormat="1" ht="12.75" customHeight="1" outlineLevel="2" x14ac:dyDescent="0.3">
      <c r="A105" s="57"/>
      <c r="B105" s="33">
        <v>7209</v>
      </c>
      <c r="C105" s="32" t="s">
        <v>309</v>
      </c>
      <c r="D105" s="38" t="s">
        <v>181</v>
      </c>
      <c r="E105" s="114"/>
      <c r="F105" s="98">
        <f t="shared" si="29"/>
        <v>0</v>
      </c>
      <c r="G105" s="114"/>
      <c r="H105" s="96">
        <v>0</v>
      </c>
      <c r="I105" s="96">
        <v>0</v>
      </c>
      <c r="J105" s="96">
        <v>0</v>
      </c>
      <c r="K105" s="96">
        <v>0</v>
      </c>
      <c r="L105" s="96">
        <v>0</v>
      </c>
      <c r="M105" s="96">
        <v>0</v>
      </c>
      <c r="N105" s="96">
        <v>0</v>
      </c>
      <c r="O105" s="96">
        <v>0</v>
      </c>
      <c r="P105" s="96">
        <v>0</v>
      </c>
      <c r="Q105" s="96">
        <v>0</v>
      </c>
      <c r="R105" s="96">
        <v>0</v>
      </c>
      <c r="S105" s="96">
        <v>0</v>
      </c>
      <c r="T105" s="59"/>
    </row>
    <row r="106" spans="1:20" s="1" customFormat="1" ht="25.5" customHeight="1" outlineLevel="1" x14ac:dyDescent="0.3">
      <c r="A106" s="57"/>
      <c r="B106" s="88">
        <v>73</v>
      </c>
      <c r="C106" s="89" t="s">
        <v>310</v>
      </c>
      <c r="D106" s="90" t="s">
        <v>182</v>
      </c>
      <c r="E106" s="120"/>
      <c r="F106" s="94">
        <f t="shared" si="29"/>
        <v>0</v>
      </c>
      <c r="G106" s="120"/>
      <c r="H106" s="94">
        <f>SUM(H107,H108,H109,H110)</f>
        <v>0</v>
      </c>
      <c r="I106" s="94">
        <f t="shared" ref="I106:S106" si="33">SUM(I107,I108,I109,I110)</f>
        <v>0</v>
      </c>
      <c r="J106" s="94">
        <f t="shared" si="33"/>
        <v>0</v>
      </c>
      <c r="K106" s="94">
        <f t="shared" si="33"/>
        <v>0</v>
      </c>
      <c r="L106" s="94">
        <f t="shared" si="33"/>
        <v>0</v>
      </c>
      <c r="M106" s="94">
        <f t="shared" si="33"/>
        <v>0</v>
      </c>
      <c r="N106" s="94">
        <f t="shared" si="33"/>
        <v>0</v>
      </c>
      <c r="O106" s="94">
        <f t="shared" si="33"/>
        <v>0</v>
      </c>
      <c r="P106" s="94">
        <f t="shared" si="33"/>
        <v>0</v>
      </c>
      <c r="Q106" s="94">
        <f t="shared" si="33"/>
        <v>0</v>
      </c>
      <c r="R106" s="94">
        <f t="shared" si="33"/>
        <v>0</v>
      </c>
      <c r="S106" s="94">
        <f t="shared" si="33"/>
        <v>0</v>
      </c>
      <c r="T106" s="59"/>
    </row>
    <row r="107" spans="1:20" s="1" customFormat="1" ht="15.5" outlineLevel="2" x14ac:dyDescent="0.3">
      <c r="A107" s="57"/>
      <c r="B107" s="33">
        <v>7301</v>
      </c>
      <c r="C107" s="32" t="s">
        <v>311</v>
      </c>
      <c r="D107" s="38" t="s">
        <v>183</v>
      </c>
      <c r="E107" s="113"/>
      <c r="F107" s="96">
        <f t="shared" si="29"/>
        <v>0</v>
      </c>
      <c r="G107" s="113"/>
      <c r="H107" s="96">
        <v>0</v>
      </c>
      <c r="I107" s="96">
        <v>0</v>
      </c>
      <c r="J107" s="96">
        <v>0</v>
      </c>
      <c r="K107" s="96">
        <v>0</v>
      </c>
      <c r="L107" s="96">
        <v>0</v>
      </c>
      <c r="M107" s="96">
        <v>0</v>
      </c>
      <c r="N107" s="96">
        <v>0</v>
      </c>
      <c r="O107" s="96">
        <v>0</v>
      </c>
      <c r="P107" s="96">
        <v>0</v>
      </c>
      <c r="Q107" s="96">
        <v>0</v>
      </c>
      <c r="R107" s="96">
        <v>0</v>
      </c>
      <c r="S107" s="96">
        <v>0</v>
      </c>
      <c r="T107" s="59"/>
    </row>
    <row r="108" spans="1:20" s="1" customFormat="1" ht="15.5" outlineLevel="2" x14ac:dyDescent="0.3">
      <c r="A108" s="57"/>
      <c r="B108" s="33">
        <v>7302</v>
      </c>
      <c r="C108" s="32" t="s">
        <v>312</v>
      </c>
      <c r="D108" s="38" t="s">
        <v>184</v>
      </c>
      <c r="E108" s="113"/>
      <c r="F108" s="96">
        <f t="shared" si="29"/>
        <v>0</v>
      </c>
      <c r="G108" s="113"/>
      <c r="H108" s="96">
        <v>0</v>
      </c>
      <c r="I108" s="96">
        <v>0</v>
      </c>
      <c r="J108" s="96">
        <v>0</v>
      </c>
      <c r="K108" s="96">
        <v>0</v>
      </c>
      <c r="L108" s="96">
        <v>0</v>
      </c>
      <c r="M108" s="96">
        <v>0</v>
      </c>
      <c r="N108" s="96">
        <v>0</v>
      </c>
      <c r="O108" s="96">
        <v>0</v>
      </c>
      <c r="P108" s="96">
        <v>0</v>
      </c>
      <c r="Q108" s="96">
        <v>0</v>
      </c>
      <c r="R108" s="96">
        <v>0</v>
      </c>
      <c r="S108" s="96">
        <v>0</v>
      </c>
      <c r="T108" s="59"/>
    </row>
    <row r="109" spans="1:20" s="1" customFormat="1" ht="15.5" outlineLevel="2" x14ac:dyDescent="0.3">
      <c r="A109" s="57"/>
      <c r="B109" s="33">
        <v>7303</v>
      </c>
      <c r="C109" s="32" t="s">
        <v>313</v>
      </c>
      <c r="D109" s="38" t="s">
        <v>26</v>
      </c>
      <c r="E109" s="113"/>
      <c r="F109" s="96">
        <f t="shared" si="29"/>
        <v>0</v>
      </c>
      <c r="G109" s="113"/>
      <c r="H109" s="96">
        <v>0</v>
      </c>
      <c r="I109" s="96">
        <v>0</v>
      </c>
      <c r="J109" s="96">
        <v>0</v>
      </c>
      <c r="K109" s="96">
        <v>0</v>
      </c>
      <c r="L109" s="96">
        <v>0</v>
      </c>
      <c r="M109" s="96">
        <v>0</v>
      </c>
      <c r="N109" s="96">
        <v>0</v>
      </c>
      <c r="O109" s="96">
        <v>0</v>
      </c>
      <c r="P109" s="96">
        <v>0</v>
      </c>
      <c r="Q109" s="96">
        <v>0</v>
      </c>
      <c r="R109" s="96">
        <v>0</v>
      </c>
      <c r="S109" s="96">
        <v>0</v>
      </c>
      <c r="T109" s="59"/>
    </row>
    <row r="110" spans="1:20" s="1" customFormat="1" ht="15.5" outlineLevel="2" x14ac:dyDescent="0.3">
      <c r="A110" s="57"/>
      <c r="B110" s="33">
        <v>7309</v>
      </c>
      <c r="C110" s="32" t="s">
        <v>314</v>
      </c>
      <c r="D110" s="38" t="s">
        <v>185</v>
      </c>
      <c r="E110" s="113"/>
      <c r="F110" s="96">
        <f t="shared" si="29"/>
        <v>0</v>
      </c>
      <c r="G110" s="113"/>
      <c r="H110" s="96">
        <v>0</v>
      </c>
      <c r="I110" s="96">
        <v>0</v>
      </c>
      <c r="J110" s="96">
        <v>0</v>
      </c>
      <c r="K110" s="96">
        <v>0</v>
      </c>
      <c r="L110" s="96">
        <v>0</v>
      </c>
      <c r="M110" s="96">
        <v>0</v>
      </c>
      <c r="N110" s="96">
        <v>0</v>
      </c>
      <c r="O110" s="96">
        <v>0</v>
      </c>
      <c r="P110" s="96">
        <v>0</v>
      </c>
      <c r="Q110" s="96">
        <v>0</v>
      </c>
      <c r="R110" s="96">
        <v>0</v>
      </c>
      <c r="S110" s="96">
        <v>0</v>
      </c>
      <c r="T110" s="59"/>
    </row>
    <row r="111" spans="1:20" s="1" customFormat="1" ht="27.75" customHeight="1" outlineLevel="1" x14ac:dyDescent="0.3">
      <c r="A111" s="57"/>
      <c r="B111" s="88">
        <v>74</v>
      </c>
      <c r="C111" s="89" t="s">
        <v>315</v>
      </c>
      <c r="D111" s="90" t="s">
        <v>186</v>
      </c>
      <c r="E111" s="121"/>
      <c r="F111" s="94">
        <f t="shared" si="29"/>
        <v>0</v>
      </c>
      <c r="G111" s="121"/>
      <c r="H111" s="94">
        <f t="shared" ref="H111:S111" si="34">SUM(H112,H113,H114,H115)</f>
        <v>0</v>
      </c>
      <c r="I111" s="94">
        <f t="shared" si="34"/>
        <v>0</v>
      </c>
      <c r="J111" s="94">
        <f t="shared" si="34"/>
        <v>0</v>
      </c>
      <c r="K111" s="94">
        <f t="shared" si="34"/>
        <v>0</v>
      </c>
      <c r="L111" s="94">
        <f t="shared" si="34"/>
        <v>0</v>
      </c>
      <c r="M111" s="94">
        <f t="shared" si="34"/>
        <v>0</v>
      </c>
      <c r="N111" s="94">
        <f t="shared" si="34"/>
        <v>0</v>
      </c>
      <c r="O111" s="94">
        <f t="shared" si="34"/>
        <v>0</v>
      </c>
      <c r="P111" s="94">
        <f t="shared" si="34"/>
        <v>0</v>
      </c>
      <c r="Q111" s="94">
        <f t="shared" si="34"/>
        <v>0</v>
      </c>
      <c r="R111" s="94">
        <f t="shared" si="34"/>
        <v>0</v>
      </c>
      <c r="S111" s="94">
        <f t="shared" si="34"/>
        <v>0</v>
      </c>
      <c r="T111" s="59"/>
    </row>
    <row r="112" spans="1:20" s="1" customFormat="1" ht="15.5" outlineLevel="2" x14ac:dyDescent="0.3">
      <c r="A112" s="57"/>
      <c r="B112" s="33">
        <v>7401</v>
      </c>
      <c r="C112" s="32" t="s">
        <v>316</v>
      </c>
      <c r="D112" s="38" t="s">
        <v>183</v>
      </c>
      <c r="E112" s="113"/>
      <c r="F112" s="96">
        <f t="shared" si="29"/>
        <v>0</v>
      </c>
      <c r="G112" s="113"/>
      <c r="H112" s="96">
        <v>0</v>
      </c>
      <c r="I112" s="96">
        <v>0</v>
      </c>
      <c r="J112" s="96">
        <v>0</v>
      </c>
      <c r="K112" s="96">
        <v>0</v>
      </c>
      <c r="L112" s="96">
        <v>0</v>
      </c>
      <c r="M112" s="96">
        <v>0</v>
      </c>
      <c r="N112" s="96">
        <v>0</v>
      </c>
      <c r="O112" s="96">
        <v>0</v>
      </c>
      <c r="P112" s="96">
        <v>0</v>
      </c>
      <c r="Q112" s="96">
        <v>0</v>
      </c>
      <c r="R112" s="96">
        <v>0</v>
      </c>
      <c r="S112" s="96">
        <v>0</v>
      </c>
      <c r="T112" s="59"/>
    </row>
    <row r="113" spans="1:21" s="1" customFormat="1" ht="15.5" outlineLevel="2" x14ac:dyDescent="0.3">
      <c r="A113" s="57"/>
      <c r="B113" s="33">
        <v>7402</v>
      </c>
      <c r="C113" s="32" t="s">
        <v>317</v>
      </c>
      <c r="D113" s="38" t="s">
        <v>184</v>
      </c>
      <c r="E113" s="113"/>
      <c r="F113" s="96">
        <f t="shared" si="29"/>
        <v>0</v>
      </c>
      <c r="G113" s="113"/>
      <c r="H113" s="96">
        <v>0</v>
      </c>
      <c r="I113" s="96">
        <v>0</v>
      </c>
      <c r="J113" s="96">
        <v>0</v>
      </c>
      <c r="K113" s="96">
        <v>0</v>
      </c>
      <c r="L113" s="96">
        <v>0</v>
      </c>
      <c r="M113" s="96">
        <v>0</v>
      </c>
      <c r="N113" s="96">
        <v>0</v>
      </c>
      <c r="O113" s="96">
        <v>0</v>
      </c>
      <c r="P113" s="96">
        <v>0</v>
      </c>
      <c r="Q113" s="96">
        <v>0</v>
      </c>
      <c r="R113" s="96">
        <v>0</v>
      </c>
      <c r="S113" s="96">
        <v>0</v>
      </c>
      <c r="T113" s="59"/>
    </row>
    <row r="114" spans="1:21" s="1" customFormat="1" ht="15.5" outlineLevel="2" x14ac:dyDescent="0.3">
      <c r="A114" s="57"/>
      <c r="B114" s="33">
        <v>7403</v>
      </c>
      <c r="C114" s="32" t="s">
        <v>318</v>
      </c>
      <c r="D114" s="38" t="s">
        <v>26</v>
      </c>
      <c r="E114" s="113"/>
      <c r="F114" s="96">
        <f t="shared" si="29"/>
        <v>0</v>
      </c>
      <c r="G114" s="113"/>
      <c r="H114" s="96">
        <v>0</v>
      </c>
      <c r="I114" s="96">
        <v>0</v>
      </c>
      <c r="J114" s="96">
        <v>0</v>
      </c>
      <c r="K114" s="96">
        <v>0</v>
      </c>
      <c r="L114" s="96">
        <v>0</v>
      </c>
      <c r="M114" s="96">
        <v>0</v>
      </c>
      <c r="N114" s="96">
        <v>0</v>
      </c>
      <c r="O114" s="96">
        <v>0</v>
      </c>
      <c r="P114" s="96">
        <v>0</v>
      </c>
      <c r="Q114" s="96">
        <v>0</v>
      </c>
      <c r="R114" s="96">
        <v>0</v>
      </c>
      <c r="S114" s="96">
        <v>0</v>
      </c>
      <c r="T114" s="59"/>
    </row>
    <row r="115" spans="1:21" s="1" customFormat="1" ht="15.5" outlineLevel="2" x14ac:dyDescent="0.3">
      <c r="A115" s="57"/>
      <c r="B115" s="33">
        <v>7409</v>
      </c>
      <c r="C115" s="32" t="s">
        <v>319</v>
      </c>
      <c r="D115" s="38" t="s">
        <v>185</v>
      </c>
      <c r="E115" s="113"/>
      <c r="F115" s="96">
        <f t="shared" si="29"/>
        <v>0</v>
      </c>
      <c r="G115" s="113"/>
      <c r="H115" s="96">
        <v>0</v>
      </c>
      <c r="I115" s="96">
        <v>0</v>
      </c>
      <c r="J115" s="96">
        <v>0</v>
      </c>
      <c r="K115" s="96">
        <v>0</v>
      </c>
      <c r="L115" s="96">
        <v>0</v>
      </c>
      <c r="M115" s="96">
        <v>0</v>
      </c>
      <c r="N115" s="96">
        <v>0</v>
      </c>
      <c r="O115" s="96">
        <v>0</v>
      </c>
      <c r="P115" s="96">
        <v>0</v>
      </c>
      <c r="Q115" s="96">
        <v>0</v>
      </c>
      <c r="R115" s="96">
        <v>0</v>
      </c>
      <c r="S115" s="96">
        <v>0</v>
      </c>
      <c r="T115" s="59"/>
    </row>
    <row r="116" spans="1:21" s="1" customFormat="1" ht="26" outlineLevel="1" x14ac:dyDescent="0.3">
      <c r="A116" s="63"/>
      <c r="B116" s="88">
        <v>75</v>
      </c>
      <c r="C116" s="89" t="s">
        <v>856</v>
      </c>
      <c r="D116" s="90" t="s">
        <v>35</v>
      </c>
      <c r="E116" s="113"/>
      <c r="F116" s="94">
        <f t="shared" si="29"/>
        <v>0</v>
      </c>
      <c r="G116" s="113"/>
      <c r="H116" s="94"/>
      <c r="I116" s="94"/>
      <c r="J116" s="94"/>
      <c r="K116" s="94"/>
      <c r="L116" s="94"/>
      <c r="M116" s="94"/>
      <c r="N116" s="94"/>
      <c r="O116" s="94"/>
      <c r="P116" s="94"/>
      <c r="Q116" s="94"/>
      <c r="R116" s="94"/>
      <c r="S116" s="94"/>
      <c r="T116" s="62"/>
      <c r="U116" s="29"/>
    </row>
    <row r="117" spans="1:21" s="1" customFormat="1" ht="26" outlineLevel="1" x14ac:dyDescent="0.3">
      <c r="A117" s="63"/>
      <c r="B117" s="88">
        <v>76</v>
      </c>
      <c r="C117" s="89" t="s">
        <v>858</v>
      </c>
      <c r="D117" s="90" t="s">
        <v>36</v>
      </c>
      <c r="E117" s="113"/>
      <c r="F117" s="94">
        <f t="shared" si="29"/>
        <v>0</v>
      </c>
      <c r="G117" s="113"/>
      <c r="H117" s="94"/>
      <c r="I117" s="94"/>
      <c r="J117" s="94"/>
      <c r="K117" s="94"/>
      <c r="L117" s="94"/>
      <c r="M117" s="94"/>
      <c r="N117" s="94"/>
      <c r="O117" s="94"/>
      <c r="P117" s="94"/>
      <c r="Q117" s="94"/>
      <c r="R117" s="94"/>
      <c r="S117" s="94"/>
      <c r="T117" s="62"/>
      <c r="U117" s="29"/>
    </row>
    <row r="118" spans="1:21" s="1" customFormat="1" ht="26" outlineLevel="1" x14ac:dyDescent="0.3">
      <c r="A118" s="63"/>
      <c r="B118" s="88">
        <v>77</v>
      </c>
      <c r="C118" s="89" t="s">
        <v>860</v>
      </c>
      <c r="D118" s="90" t="s">
        <v>37</v>
      </c>
      <c r="E118" s="113"/>
      <c r="F118" s="94">
        <f t="shared" si="29"/>
        <v>0</v>
      </c>
      <c r="G118" s="113"/>
      <c r="H118" s="94"/>
      <c r="I118" s="94"/>
      <c r="J118" s="94"/>
      <c r="K118" s="94"/>
      <c r="L118" s="94"/>
      <c r="M118" s="94"/>
      <c r="N118" s="94"/>
      <c r="O118" s="94"/>
      <c r="P118" s="94"/>
      <c r="Q118" s="94"/>
      <c r="R118" s="94"/>
      <c r="S118" s="94"/>
      <c r="T118" s="62"/>
      <c r="U118" s="29"/>
    </row>
    <row r="119" spans="1:21" s="1" customFormat="1" ht="26" outlineLevel="1" x14ac:dyDescent="0.3">
      <c r="A119" s="63"/>
      <c r="B119" s="88">
        <v>78</v>
      </c>
      <c r="C119" s="89" t="s">
        <v>862</v>
      </c>
      <c r="D119" s="90" t="s">
        <v>38</v>
      </c>
      <c r="E119" s="113"/>
      <c r="F119" s="94">
        <f t="shared" si="29"/>
        <v>0</v>
      </c>
      <c r="G119" s="113"/>
      <c r="H119" s="94"/>
      <c r="I119" s="94"/>
      <c r="J119" s="94"/>
      <c r="K119" s="94"/>
      <c r="L119" s="94"/>
      <c r="M119" s="94"/>
      <c r="N119" s="94"/>
      <c r="O119" s="94"/>
      <c r="P119" s="94"/>
      <c r="Q119" s="94"/>
      <c r="R119" s="94"/>
      <c r="S119" s="94"/>
      <c r="T119" s="62"/>
      <c r="U119" s="29"/>
    </row>
    <row r="120" spans="1:21" s="1" customFormat="1" ht="15.5" outlineLevel="1" x14ac:dyDescent="0.3">
      <c r="A120" s="57"/>
      <c r="B120" s="88">
        <v>79</v>
      </c>
      <c r="C120" s="89"/>
      <c r="D120" s="90" t="s">
        <v>39</v>
      </c>
      <c r="E120" s="113"/>
      <c r="F120" s="94">
        <f t="shared" si="29"/>
        <v>179628.92</v>
      </c>
      <c r="G120" s="113"/>
      <c r="H120" s="94">
        <f>SUM(H121,H122)</f>
        <v>14950</v>
      </c>
      <c r="I120" s="94">
        <f t="shared" ref="I120:R120" si="35">SUM(I121,I122)</f>
        <v>14950</v>
      </c>
      <c r="J120" s="94">
        <f t="shared" si="35"/>
        <v>14950</v>
      </c>
      <c r="K120" s="94">
        <f t="shared" si="35"/>
        <v>14950</v>
      </c>
      <c r="L120" s="94">
        <f t="shared" si="35"/>
        <v>14950</v>
      </c>
      <c r="M120" s="94">
        <f t="shared" si="35"/>
        <v>14950</v>
      </c>
      <c r="N120" s="94">
        <f t="shared" si="35"/>
        <v>14950</v>
      </c>
      <c r="O120" s="94">
        <f t="shared" si="35"/>
        <v>14950</v>
      </c>
      <c r="P120" s="94">
        <f t="shared" si="35"/>
        <v>14950</v>
      </c>
      <c r="Q120" s="94">
        <f t="shared" si="35"/>
        <v>14950</v>
      </c>
      <c r="R120" s="94">
        <f t="shared" si="35"/>
        <v>14950</v>
      </c>
      <c r="S120" s="94">
        <f>SUM(S121,S122)</f>
        <v>15178.920000000013</v>
      </c>
      <c r="T120" s="59"/>
    </row>
    <row r="121" spans="1:21" s="1" customFormat="1" ht="15.5" outlineLevel="2" x14ac:dyDescent="0.3">
      <c r="A121" s="57"/>
      <c r="B121" s="33">
        <v>7901</v>
      </c>
      <c r="C121" s="32" t="s">
        <v>320</v>
      </c>
      <c r="D121" s="38" t="s">
        <v>187</v>
      </c>
      <c r="E121" s="114"/>
      <c r="F121" s="96">
        <f t="shared" si="29"/>
        <v>0</v>
      </c>
      <c r="G121" s="114"/>
      <c r="H121" s="96">
        <v>0</v>
      </c>
      <c r="I121" s="96">
        <v>0</v>
      </c>
      <c r="J121" s="96">
        <v>0</v>
      </c>
      <c r="K121" s="96">
        <v>0</v>
      </c>
      <c r="L121" s="96">
        <v>0</v>
      </c>
      <c r="M121" s="96">
        <v>0</v>
      </c>
      <c r="N121" s="96">
        <v>0</v>
      </c>
      <c r="O121" s="96">
        <v>0</v>
      </c>
      <c r="P121" s="96">
        <v>0</v>
      </c>
      <c r="Q121" s="96">
        <v>0</v>
      </c>
      <c r="R121" s="96">
        <v>0</v>
      </c>
      <c r="S121" s="96">
        <v>0</v>
      </c>
      <c r="T121" s="59"/>
    </row>
    <row r="122" spans="1:21" s="1" customFormat="1" ht="15.5" outlineLevel="2" x14ac:dyDescent="0.3">
      <c r="A122" s="57"/>
      <c r="B122" s="33">
        <v>7902</v>
      </c>
      <c r="C122" s="32" t="s">
        <v>321</v>
      </c>
      <c r="D122" s="38" t="s">
        <v>188</v>
      </c>
      <c r="E122" s="114"/>
      <c r="F122" s="96">
        <f t="shared" si="29"/>
        <v>179628.92</v>
      </c>
      <c r="G122" s="114"/>
      <c r="H122" s="96">
        <v>14950</v>
      </c>
      <c r="I122" s="96">
        <v>14950</v>
      </c>
      <c r="J122" s="96">
        <v>14950</v>
      </c>
      <c r="K122" s="96">
        <v>14950</v>
      </c>
      <c r="L122" s="96">
        <v>14950</v>
      </c>
      <c r="M122" s="96">
        <v>14950</v>
      </c>
      <c r="N122" s="96">
        <v>14950</v>
      </c>
      <c r="O122" s="96">
        <v>14950</v>
      </c>
      <c r="P122" s="96">
        <v>14950</v>
      </c>
      <c r="Q122" s="96">
        <v>14950</v>
      </c>
      <c r="R122" s="96">
        <v>14950</v>
      </c>
      <c r="S122" s="96">
        <v>15178.920000000013</v>
      </c>
      <c r="T122" s="59"/>
    </row>
    <row r="123" spans="1:21" s="1" customFormat="1" ht="15.5" x14ac:dyDescent="0.3">
      <c r="A123" s="57"/>
      <c r="B123" s="112"/>
      <c r="C123" s="113"/>
      <c r="D123" s="114"/>
      <c r="E123" s="113"/>
      <c r="F123" s="115"/>
      <c r="G123" s="113"/>
      <c r="H123" s="115"/>
      <c r="I123" s="115"/>
      <c r="J123" s="115"/>
      <c r="K123" s="115"/>
      <c r="L123" s="115"/>
      <c r="M123" s="115"/>
      <c r="N123" s="115"/>
      <c r="O123" s="115"/>
      <c r="P123" s="115"/>
      <c r="Q123" s="115"/>
      <c r="R123" s="115"/>
      <c r="S123" s="115"/>
      <c r="T123" s="59"/>
    </row>
    <row r="124" spans="1:21" s="1" customFormat="1" ht="26" x14ac:dyDescent="0.3">
      <c r="A124" s="57"/>
      <c r="B124" s="36">
        <v>8</v>
      </c>
      <c r="C124" s="37" t="s">
        <v>322</v>
      </c>
      <c r="D124" s="37" t="s">
        <v>189</v>
      </c>
      <c r="E124" s="113"/>
      <c r="F124" s="322">
        <f>SUM(H124:S124)</f>
        <v>37874410.789999999</v>
      </c>
      <c r="G124" s="320"/>
      <c r="H124" s="319">
        <f>SUM(H125,H128,H130,H132,H134)</f>
        <v>1860700</v>
      </c>
      <c r="I124" s="319">
        <f t="shared" ref="I124:S124" si="36">SUM(I125,I128,I130,I132,I134)</f>
        <v>4775108</v>
      </c>
      <c r="J124" s="319">
        <f t="shared" si="36"/>
        <v>3317904</v>
      </c>
      <c r="K124" s="319">
        <f t="shared" si="36"/>
        <v>3317904</v>
      </c>
      <c r="L124" s="319">
        <f t="shared" si="36"/>
        <v>3317904</v>
      </c>
      <c r="M124" s="319">
        <f t="shared" si="36"/>
        <v>3317904</v>
      </c>
      <c r="N124" s="319">
        <f t="shared" si="36"/>
        <v>3317904</v>
      </c>
      <c r="O124" s="319">
        <f t="shared" si="36"/>
        <v>3317904</v>
      </c>
      <c r="P124" s="319">
        <f t="shared" si="36"/>
        <v>3317904</v>
      </c>
      <c r="Q124" s="319">
        <f t="shared" si="36"/>
        <v>3317904</v>
      </c>
      <c r="R124" s="319">
        <f t="shared" si="36"/>
        <v>2347913</v>
      </c>
      <c r="S124" s="319">
        <f t="shared" si="36"/>
        <v>2347457.790000001</v>
      </c>
      <c r="T124" s="59"/>
    </row>
    <row r="125" spans="1:21" s="1" customFormat="1" ht="13" outlineLevel="1" x14ac:dyDescent="0.3">
      <c r="A125" s="57"/>
      <c r="B125" s="88">
        <v>81</v>
      </c>
      <c r="C125" s="89" t="s">
        <v>323</v>
      </c>
      <c r="D125" s="90" t="s">
        <v>190</v>
      </c>
      <c r="E125" s="113"/>
      <c r="F125" s="323">
        <f>SUM(H125:S125)</f>
        <v>22289682.620000001</v>
      </c>
      <c r="G125" s="320"/>
      <c r="H125" s="321">
        <f>SUM(H126:H127)</f>
        <v>1857500</v>
      </c>
      <c r="I125" s="321">
        <f t="shared" ref="I125:R125" si="37">SUM(I126:I127)</f>
        <v>1857500</v>
      </c>
      <c r="J125" s="321">
        <f t="shared" si="37"/>
        <v>1857500</v>
      </c>
      <c r="K125" s="321">
        <f t="shared" si="37"/>
        <v>1857500</v>
      </c>
      <c r="L125" s="321">
        <f t="shared" si="37"/>
        <v>1857500</v>
      </c>
      <c r="M125" s="321">
        <f t="shared" si="37"/>
        <v>1857500</v>
      </c>
      <c r="N125" s="321">
        <f t="shared" si="37"/>
        <v>1857500</v>
      </c>
      <c r="O125" s="321">
        <f t="shared" si="37"/>
        <v>1857500</v>
      </c>
      <c r="P125" s="321">
        <f t="shared" si="37"/>
        <v>1857500</v>
      </c>
      <c r="Q125" s="321">
        <f t="shared" si="37"/>
        <v>1857500</v>
      </c>
      <c r="R125" s="321">
        <f t="shared" si="37"/>
        <v>1857500</v>
      </c>
      <c r="S125" s="321">
        <f>SUM(S126:S127)</f>
        <v>1857182.620000001</v>
      </c>
      <c r="T125" s="59"/>
    </row>
    <row r="126" spans="1:21" s="1" customFormat="1" ht="13" outlineLevel="2" x14ac:dyDescent="0.3">
      <c r="A126" s="57"/>
      <c r="B126" s="33">
        <v>8101</v>
      </c>
      <c r="C126" s="32" t="s">
        <v>324</v>
      </c>
      <c r="D126" s="38" t="s">
        <v>325</v>
      </c>
      <c r="E126" s="113"/>
      <c r="F126" s="318">
        <f>SUM(H126:S126)</f>
        <v>22289682.620000001</v>
      </c>
      <c r="G126" s="113"/>
      <c r="H126" s="49">
        <v>1857500</v>
      </c>
      <c r="I126" s="49">
        <v>1857500</v>
      </c>
      <c r="J126" s="49">
        <v>1857500</v>
      </c>
      <c r="K126" s="49">
        <v>1857500</v>
      </c>
      <c r="L126" s="49">
        <v>1857500</v>
      </c>
      <c r="M126" s="49">
        <v>1857500</v>
      </c>
      <c r="N126" s="49">
        <v>1857500</v>
      </c>
      <c r="O126" s="49">
        <v>1857500</v>
      </c>
      <c r="P126" s="49">
        <v>1857500</v>
      </c>
      <c r="Q126" s="49">
        <v>1857500</v>
      </c>
      <c r="R126" s="49">
        <v>1857500</v>
      </c>
      <c r="S126" s="49">
        <f>22289682.62-20432500</f>
        <v>1857182.620000001</v>
      </c>
      <c r="T126" s="59"/>
    </row>
    <row r="127" spans="1:21" s="1" customFormat="1" ht="15.5" outlineLevel="2" x14ac:dyDescent="0.3">
      <c r="A127" s="57"/>
      <c r="B127" s="33">
        <v>8102</v>
      </c>
      <c r="C127" s="16" t="s">
        <v>1522</v>
      </c>
      <c r="D127" s="50" t="s">
        <v>899</v>
      </c>
      <c r="E127" s="113"/>
      <c r="F127" s="96">
        <f>SUM(H127:S127)</f>
        <v>0</v>
      </c>
      <c r="G127" s="113"/>
      <c r="H127" s="96">
        <v>0</v>
      </c>
      <c r="I127" s="96">
        <v>0</v>
      </c>
      <c r="J127" s="96">
        <v>0</v>
      </c>
      <c r="K127" s="96">
        <v>0</v>
      </c>
      <c r="L127" s="96">
        <v>0</v>
      </c>
      <c r="M127" s="96">
        <v>0</v>
      </c>
      <c r="N127" s="96">
        <v>0</v>
      </c>
      <c r="O127" s="96">
        <v>0</v>
      </c>
      <c r="P127" s="96">
        <v>0</v>
      </c>
      <c r="Q127" s="96">
        <v>0</v>
      </c>
      <c r="R127" s="96">
        <v>0</v>
      </c>
      <c r="S127" s="96">
        <v>0</v>
      </c>
      <c r="T127" s="59"/>
    </row>
    <row r="128" spans="1:21" s="1" customFormat="1" ht="13" outlineLevel="1" x14ac:dyDescent="0.3">
      <c r="A128" s="57"/>
      <c r="B128" s="88">
        <v>82</v>
      </c>
      <c r="C128" s="89" t="s">
        <v>326</v>
      </c>
      <c r="D128" s="90" t="s">
        <v>83</v>
      </c>
      <c r="E128" s="113"/>
      <c r="F128" s="323">
        <f>SUM(H128:S128)</f>
        <v>15546466</v>
      </c>
      <c r="G128" s="320"/>
      <c r="H128" s="321">
        <f>SUM(H129)</f>
        <v>0</v>
      </c>
      <c r="I128" s="321">
        <f t="shared" ref="I128:R128" si="38">SUM(I129)</f>
        <v>2914408</v>
      </c>
      <c r="J128" s="321">
        <f t="shared" si="38"/>
        <v>1457204</v>
      </c>
      <c r="K128" s="321">
        <f t="shared" si="38"/>
        <v>1457204</v>
      </c>
      <c r="L128" s="321">
        <f t="shared" si="38"/>
        <v>1457204</v>
      </c>
      <c r="M128" s="321">
        <f t="shared" si="38"/>
        <v>1457204</v>
      </c>
      <c r="N128" s="321">
        <f t="shared" si="38"/>
        <v>1457204</v>
      </c>
      <c r="O128" s="321">
        <f t="shared" si="38"/>
        <v>1457204</v>
      </c>
      <c r="P128" s="321">
        <f t="shared" si="38"/>
        <v>1457204</v>
      </c>
      <c r="Q128" s="321">
        <f t="shared" si="38"/>
        <v>1457204</v>
      </c>
      <c r="R128" s="321">
        <f t="shared" si="38"/>
        <v>487213</v>
      </c>
      <c r="S128" s="321">
        <f>SUM(S129)</f>
        <v>487213</v>
      </c>
      <c r="T128" s="59"/>
    </row>
    <row r="129" spans="1:21" s="1" customFormat="1" ht="13" outlineLevel="2" x14ac:dyDescent="0.3">
      <c r="A129" s="57"/>
      <c r="B129" s="33">
        <v>8201</v>
      </c>
      <c r="C129" s="32" t="s">
        <v>327</v>
      </c>
      <c r="D129" s="38" t="s">
        <v>328</v>
      </c>
      <c r="E129" s="113"/>
      <c r="F129" s="318">
        <f t="shared" ref="F129:F136" si="39">SUM(H129:S129)</f>
        <v>15546466</v>
      </c>
      <c r="G129" s="320"/>
      <c r="H129" s="318">
        <v>0</v>
      </c>
      <c r="I129" s="318">
        <f>1457204*2</f>
        <v>2914408</v>
      </c>
      <c r="J129" s="318">
        <v>1457204</v>
      </c>
      <c r="K129" s="318">
        <v>1457204</v>
      </c>
      <c r="L129" s="318">
        <v>1457204</v>
      </c>
      <c r="M129" s="318">
        <v>1457204</v>
      </c>
      <c r="N129" s="318">
        <v>1457204</v>
      </c>
      <c r="O129" s="318">
        <v>1457204</v>
      </c>
      <c r="P129" s="318">
        <v>1457204</v>
      </c>
      <c r="Q129" s="318">
        <v>1457204</v>
      </c>
      <c r="R129" s="318">
        <v>487213</v>
      </c>
      <c r="S129" s="318">
        <v>487213</v>
      </c>
      <c r="T129" s="59"/>
    </row>
    <row r="130" spans="1:21" s="1" customFormat="1" ht="15.5" outlineLevel="1" x14ac:dyDescent="0.3">
      <c r="A130" s="57"/>
      <c r="B130" s="88">
        <v>83</v>
      </c>
      <c r="C130" s="89" t="s">
        <v>329</v>
      </c>
      <c r="D130" s="90" t="s">
        <v>41</v>
      </c>
      <c r="E130" s="113"/>
      <c r="F130" s="94">
        <f t="shared" si="39"/>
        <v>0</v>
      </c>
      <c r="G130" s="113"/>
      <c r="H130" s="94">
        <f>SUM(H131)</f>
        <v>0</v>
      </c>
      <c r="I130" s="94">
        <f t="shared" ref="I130:R130" si="40">SUM(I131)</f>
        <v>0</v>
      </c>
      <c r="J130" s="94">
        <f t="shared" si="40"/>
        <v>0</v>
      </c>
      <c r="K130" s="94">
        <f t="shared" si="40"/>
        <v>0</v>
      </c>
      <c r="L130" s="94">
        <f t="shared" si="40"/>
        <v>0</v>
      </c>
      <c r="M130" s="94">
        <f t="shared" si="40"/>
        <v>0</v>
      </c>
      <c r="N130" s="94">
        <f t="shared" si="40"/>
        <v>0</v>
      </c>
      <c r="O130" s="94">
        <f t="shared" si="40"/>
        <v>0</v>
      </c>
      <c r="P130" s="94">
        <f t="shared" si="40"/>
        <v>0</v>
      </c>
      <c r="Q130" s="94">
        <f t="shared" si="40"/>
        <v>0</v>
      </c>
      <c r="R130" s="94">
        <f t="shared" si="40"/>
        <v>0</v>
      </c>
      <c r="S130" s="94">
        <f>SUM(S131)</f>
        <v>0</v>
      </c>
      <c r="T130" s="59"/>
    </row>
    <row r="131" spans="1:21" s="1" customFormat="1" ht="15.5" outlineLevel="2" x14ac:dyDescent="0.3">
      <c r="A131" s="57"/>
      <c r="B131" s="33">
        <v>8301</v>
      </c>
      <c r="C131" s="32" t="s">
        <v>330</v>
      </c>
      <c r="D131" s="38" t="s">
        <v>193</v>
      </c>
      <c r="E131" s="113"/>
      <c r="F131" s="96">
        <f t="shared" si="39"/>
        <v>0</v>
      </c>
      <c r="G131" s="113"/>
      <c r="H131" s="96">
        <v>0</v>
      </c>
      <c r="I131" s="96">
        <v>0</v>
      </c>
      <c r="J131" s="96">
        <v>0</v>
      </c>
      <c r="K131" s="96">
        <v>0</v>
      </c>
      <c r="L131" s="96">
        <v>0</v>
      </c>
      <c r="M131" s="96">
        <v>0</v>
      </c>
      <c r="N131" s="96">
        <v>0</v>
      </c>
      <c r="O131" s="96">
        <v>0</v>
      </c>
      <c r="P131" s="96">
        <v>0</v>
      </c>
      <c r="Q131" s="96">
        <v>0</v>
      </c>
      <c r="R131" s="96">
        <v>0</v>
      </c>
      <c r="S131" s="96">
        <v>0</v>
      </c>
      <c r="T131" s="59"/>
    </row>
    <row r="132" spans="1:21" s="1" customFormat="1" ht="15.5" outlineLevel="1" x14ac:dyDescent="0.3">
      <c r="A132" s="57"/>
      <c r="B132" s="88">
        <v>84</v>
      </c>
      <c r="C132" s="89" t="s">
        <v>331</v>
      </c>
      <c r="D132" s="90" t="s">
        <v>42</v>
      </c>
      <c r="E132" s="120"/>
      <c r="F132" s="94">
        <f t="shared" si="39"/>
        <v>0</v>
      </c>
      <c r="G132" s="120"/>
      <c r="H132" s="94">
        <f>SUM(H133)</f>
        <v>0</v>
      </c>
      <c r="I132" s="94">
        <f t="shared" ref="I132:R132" si="41">SUM(I133)</f>
        <v>0</v>
      </c>
      <c r="J132" s="94">
        <f t="shared" si="41"/>
        <v>0</v>
      </c>
      <c r="K132" s="94">
        <f t="shared" si="41"/>
        <v>0</v>
      </c>
      <c r="L132" s="94">
        <f t="shared" si="41"/>
        <v>0</v>
      </c>
      <c r="M132" s="94">
        <f t="shared" si="41"/>
        <v>0</v>
      </c>
      <c r="N132" s="94">
        <f t="shared" si="41"/>
        <v>0</v>
      </c>
      <c r="O132" s="94">
        <f t="shared" si="41"/>
        <v>0</v>
      </c>
      <c r="P132" s="94">
        <f t="shared" si="41"/>
        <v>0</v>
      </c>
      <c r="Q132" s="94">
        <f t="shared" si="41"/>
        <v>0</v>
      </c>
      <c r="R132" s="94">
        <f t="shared" si="41"/>
        <v>0</v>
      </c>
      <c r="S132" s="94">
        <f>SUM(S133)</f>
        <v>0</v>
      </c>
      <c r="T132" s="59"/>
    </row>
    <row r="133" spans="1:21" s="1" customFormat="1" ht="15.5" outlineLevel="2" x14ac:dyDescent="0.3">
      <c r="A133" s="57"/>
      <c r="B133" s="33">
        <v>8401</v>
      </c>
      <c r="C133" s="32" t="s">
        <v>332</v>
      </c>
      <c r="D133" s="38" t="s">
        <v>194</v>
      </c>
      <c r="E133" s="114"/>
      <c r="F133" s="96">
        <f t="shared" si="39"/>
        <v>0</v>
      </c>
      <c r="G133" s="114"/>
      <c r="H133" s="96">
        <v>0</v>
      </c>
      <c r="I133" s="96">
        <v>0</v>
      </c>
      <c r="J133" s="96">
        <v>0</v>
      </c>
      <c r="K133" s="96">
        <v>0</v>
      </c>
      <c r="L133" s="96">
        <v>0</v>
      </c>
      <c r="M133" s="96">
        <v>0</v>
      </c>
      <c r="N133" s="96">
        <v>0</v>
      </c>
      <c r="O133" s="96">
        <v>0</v>
      </c>
      <c r="P133" s="96">
        <v>0</v>
      </c>
      <c r="Q133" s="96">
        <v>0</v>
      </c>
      <c r="R133" s="96">
        <v>0</v>
      </c>
      <c r="S133" s="96">
        <v>0</v>
      </c>
      <c r="T133" s="59"/>
    </row>
    <row r="134" spans="1:21" s="1" customFormat="1" outlineLevel="1" x14ac:dyDescent="0.3">
      <c r="A134" s="57"/>
      <c r="B134" s="88">
        <v>85</v>
      </c>
      <c r="C134" s="89" t="s">
        <v>333</v>
      </c>
      <c r="D134" s="90" t="s">
        <v>43</v>
      </c>
      <c r="E134" s="113"/>
      <c r="F134" s="324">
        <f t="shared" si="39"/>
        <v>38262.17</v>
      </c>
      <c r="G134" s="325"/>
      <c r="H134" s="324">
        <f>SUM(H135:H136)</f>
        <v>3200</v>
      </c>
      <c r="I134" s="324">
        <f t="shared" ref="I134:R134" si="42">SUM(I135:I136)</f>
        <v>3200</v>
      </c>
      <c r="J134" s="324">
        <f t="shared" si="42"/>
        <v>3200</v>
      </c>
      <c r="K134" s="324">
        <f t="shared" si="42"/>
        <v>3200</v>
      </c>
      <c r="L134" s="324">
        <f t="shared" si="42"/>
        <v>3200</v>
      </c>
      <c r="M134" s="324">
        <f t="shared" si="42"/>
        <v>3200</v>
      </c>
      <c r="N134" s="324">
        <f t="shared" si="42"/>
        <v>3200</v>
      </c>
      <c r="O134" s="324">
        <f t="shared" si="42"/>
        <v>3200</v>
      </c>
      <c r="P134" s="324">
        <f t="shared" si="42"/>
        <v>3200</v>
      </c>
      <c r="Q134" s="324">
        <f t="shared" si="42"/>
        <v>3200</v>
      </c>
      <c r="R134" s="324">
        <f t="shared" si="42"/>
        <v>3200</v>
      </c>
      <c r="S134" s="324">
        <f>SUM(S135:S136)</f>
        <v>3062.1699999999983</v>
      </c>
      <c r="T134" s="59"/>
    </row>
    <row r="135" spans="1:21" s="1" customFormat="1" outlineLevel="2" x14ac:dyDescent="0.3">
      <c r="A135" s="57"/>
      <c r="B135" s="33">
        <v>8501</v>
      </c>
      <c r="C135" s="32" t="s">
        <v>334</v>
      </c>
      <c r="D135" s="38" t="s">
        <v>335</v>
      </c>
      <c r="E135" s="113"/>
      <c r="F135" s="326">
        <f t="shared" si="39"/>
        <v>38262.17</v>
      </c>
      <c r="G135" s="325"/>
      <c r="H135" s="327">
        <v>3200</v>
      </c>
      <c r="I135" s="327">
        <v>3200</v>
      </c>
      <c r="J135" s="327">
        <v>3200</v>
      </c>
      <c r="K135" s="327">
        <v>3200</v>
      </c>
      <c r="L135" s="327">
        <v>3200</v>
      </c>
      <c r="M135" s="327">
        <v>3200</v>
      </c>
      <c r="N135" s="327">
        <v>3200</v>
      </c>
      <c r="O135" s="327">
        <v>3200</v>
      </c>
      <c r="P135" s="327">
        <v>3200</v>
      </c>
      <c r="Q135" s="327">
        <v>3200</v>
      </c>
      <c r="R135" s="327">
        <v>3200</v>
      </c>
      <c r="S135" s="327">
        <v>3062.1699999999983</v>
      </c>
      <c r="T135" s="59"/>
    </row>
    <row r="136" spans="1:21" s="1" customFormat="1" ht="12.75" customHeight="1" outlineLevel="2" x14ac:dyDescent="0.3">
      <c r="A136" s="57"/>
      <c r="B136" s="33">
        <v>8502</v>
      </c>
      <c r="C136" s="32" t="s">
        <v>336</v>
      </c>
      <c r="D136" s="38" t="s">
        <v>337</v>
      </c>
      <c r="E136" s="113"/>
      <c r="F136" s="326">
        <f t="shared" si="39"/>
        <v>0</v>
      </c>
      <c r="G136" s="325"/>
      <c r="H136" s="327">
        <v>0</v>
      </c>
      <c r="I136" s="327">
        <v>0</v>
      </c>
      <c r="J136" s="327">
        <v>0</v>
      </c>
      <c r="K136" s="327">
        <v>0</v>
      </c>
      <c r="L136" s="327">
        <v>0</v>
      </c>
      <c r="M136" s="327">
        <v>0</v>
      </c>
      <c r="N136" s="327">
        <v>0</v>
      </c>
      <c r="O136" s="327">
        <v>0</v>
      </c>
      <c r="P136" s="327">
        <v>0</v>
      </c>
      <c r="Q136" s="327">
        <v>0</v>
      </c>
      <c r="R136" s="327">
        <v>0</v>
      </c>
      <c r="S136" s="327">
        <v>0</v>
      </c>
      <c r="T136" s="59"/>
    </row>
    <row r="137" spans="1:21" s="1" customFormat="1" ht="12.75" customHeight="1" x14ac:dyDescent="0.3">
      <c r="A137" s="57"/>
      <c r="B137" s="112"/>
      <c r="C137" s="113"/>
      <c r="D137" s="114"/>
      <c r="E137" s="113"/>
      <c r="F137" s="117"/>
      <c r="G137" s="113"/>
      <c r="H137" s="117"/>
      <c r="I137" s="117"/>
      <c r="J137" s="117"/>
      <c r="K137" s="117"/>
      <c r="L137" s="117"/>
      <c r="M137" s="117"/>
      <c r="N137" s="117"/>
      <c r="O137" s="117"/>
      <c r="P137" s="117"/>
      <c r="Q137" s="117"/>
      <c r="R137" s="117"/>
      <c r="S137" s="117"/>
      <c r="T137" s="59"/>
    </row>
    <row r="138" spans="1:21" s="1" customFormat="1" ht="26" x14ac:dyDescent="0.3">
      <c r="A138" s="57"/>
      <c r="B138" s="36">
        <v>9</v>
      </c>
      <c r="C138" s="37" t="s">
        <v>338</v>
      </c>
      <c r="D138" s="37" t="s">
        <v>195</v>
      </c>
      <c r="E138" s="113"/>
      <c r="F138" s="95">
        <f>SUM(H138:S138)</f>
        <v>0</v>
      </c>
      <c r="G138" s="113"/>
      <c r="H138" s="95">
        <f>SUM(H139,H146,H153,H160)</f>
        <v>0</v>
      </c>
      <c r="I138" s="95">
        <f t="shared" ref="I138:S138" si="43">SUM(I139,I146,I153,I160)</f>
        <v>0</v>
      </c>
      <c r="J138" s="95">
        <f t="shared" si="43"/>
        <v>0</v>
      </c>
      <c r="K138" s="95">
        <f t="shared" si="43"/>
        <v>0</v>
      </c>
      <c r="L138" s="95">
        <f t="shared" si="43"/>
        <v>0</v>
      </c>
      <c r="M138" s="95">
        <f t="shared" si="43"/>
        <v>0</v>
      </c>
      <c r="N138" s="95">
        <f t="shared" si="43"/>
        <v>0</v>
      </c>
      <c r="O138" s="95">
        <f t="shared" si="43"/>
        <v>0</v>
      </c>
      <c r="P138" s="95">
        <f t="shared" si="43"/>
        <v>0</v>
      </c>
      <c r="Q138" s="95">
        <f t="shared" si="43"/>
        <v>0</v>
      </c>
      <c r="R138" s="95">
        <f t="shared" si="43"/>
        <v>0</v>
      </c>
      <c r="S138" s="95">
        <f t="shared" si="43"/>
        <v>0</v>
      </c>
      <c r="T138" s="59"/>
    </row>
    <row r="139" spans="1:21" s="1" customFormat="1" ht="15.5" outlineLevel="1" x14ac:dyDescent="0.3">
      <c r="A139" s="57"/>
      <c r="B139" s="102">
        <v>91</v>
      </c>
      <c r="C139" s="103" t="s">
        <v>339</v>
      </c>
      <c r="D139" s="90" t="s">
        <v>44</v>
      </c>
      <c r="E139" s="113"/>
      <c r="F139" s="94">
        <f t="shared" ref="F139:F164" si="44">SUM(H139:S139)</f>
        <v>0</v>
      </c>
      <c r="G139" s="113"/>
      <c r="H139" s="94">
        <f>SUM(H140,H143)</f>
        <v>0</v>
      </c>
      <c r="I139" s="94">
        <f t="shared" ref="I139:S139" si="45">SUM(I140,I143)</f>
        <v>0</v>
      </c>
      <c r="J139" s="94">
        <f t="shared" si="45"/>
        <v>0</v>
      </c>
      <c r="K139" s="94">
        <f t="shared" si="45"/>
        <v>0</v>
      </c>
      <c r="L139" s="94">
        <f t="shared" si="45"/>
        <v>0</v>
      </c>
      <c r="M139" s="94">
        <f t="shared" si="45"/>
        <v>0</v>
      </c>
      <c r="N139" s="94">
        <f t="shared" si="45"/>
        <v>0</v>
      </c>
      <c r="O139" s="94">
        <f t="shared" si="45"/>
        <v>0</v>
      </c>
      <c r="P139" s="94">
        <f t="shared" si="45"/>
        <v>0</v>
      </c>
      <c r="Q139" s="94">
        <f t="shared" si="45"/>
        <v>0</v>
      </c>
      <c r="R139" s="94">
        <f t="shared" si="45"/>
        <v>0</v>
      </c>
      <c r="S139" s="94">
        <f t="shared" si="45"/>
        <v>0</v>
      </c>
      <c r="T139" s="59"/>
    </row>
    <row r="140" spans="1:21" s="1" customFormat="1" ht="15.5" outlineLevel="2" x14ac:dyDescent="0.3">
      <c r="A140" s="63"/>
      <c r="B140" s="104">
        <v>9101</v>
      </c>
      <c r="C140" s="105" t="s">
        <v>340</v>
      </c>
      <c r="D140" s="106" t="s">
        <v>1153</v>
      </c>
      <c r="E140" s="113"/>
      <c r="F140" s="101">
        <f>SUM(H140:S140)</f>
        <v>0</v>
      </c>
      <c r="G140" s="113"/>
      <c r="H140" s="101">
        <f>SUM(H141,H142)</f>
        <v>0</v>
      </c>
      <c r="I140" s="101">
        <f t="shared" ref="I140:S140" si="46">SUM(I141,I142)</f>
        <v>0</v>
      </c>
      <c r="J140" s="101">
        <f t="shared" si="46"/>
        <v>0</v>
      </c>
      <c r="K140" s="101">
        <f t="shared" si="46"/>
        <v>0</v>
      </c>
      <c r="L140" s="101">
        <f t="shared" si="46"/>
        <v>0</v>
      </c>
      <c r="M140" s="101">
        <f t="shared" si="46"/>
        <v>0</v>
      </c>
      <c r="N140" s="101">
        <f t="shared" si="46"/>
        <v>0</v>
      </c>
      <c r="O140" s="101">
        <f t="shared" si="46"/>
        <v>0</v>
      </c>
      <c r="P140" s="101">
        <f t="shared" si="46"/>
        <v>0</v>
      </c>
      <c r="Q140" s="101">
        <f t="shared" si="46"/>
        <v>0</v>
      </c>
      <c r="R140" s="101">
        <f t="shared" si="46"/>
        <v>0</v>
      </c>
      <c r="S140" s="101">
        <f t="shared" si="46"/>
        <v>0</v>
      </c>
      <c r="T140" s="62"/>
      <c r="U140" s="29"/>
    </row>
    <row r="141" spans="1:21" s="1" customFormat="1" ht="15.5" outlineLevel="3" x14ac:dyDescent="0.3">
      <c r="A141" s="63"/>
      <c r="B141" s="33">
        <v>910101</v>
      </c>
      <c r="C141" s="32" t="s">
        <v>1073</v>
      </c>
      <c r="D141" s="38" t="s">
        <v>1120</v>
      </c>
      <c r="E141" s="113"/>
      <c r="F141" s="96">
        <f>SUM(H141:S141)</f>
        <v>0</v>
      </c>
      <c r="G141" s="113"/>
      <c r="H141" s="96">
        <v>0</v>
      </c>
      <c r="I141" s="96">
        <v>0</v>
      </c>
      <c r="J141" s="96">
        <v>0</v>
      </c>
      <c r="K141" s="96">
        <v>0</v>
      </c>
      <c r="L141" s="96">
        <v>0</v>
      </c>
      <c r="M141" s="96">
        <v>0</v>
      </c>
      <c r="N141" s="96">
        <v>0</v>
      </c>
      <c r="O141" s="96">
        <v>0</v>
      </c>
      <c r="P141" s="96">
        <v>0</v>
      </c>
      <c r="Q141" s="96">
        <v>0</v>
      </c>
      <c r="R141" s="96">
        <v>0</v>
      </c>
      <c r="S141" s="96">
        <v>0</v>
      </c>
      <c r="T141" s="62"/>
      <c r="U141" s="29"/>
    </row>
    <row r="142" spans="1:21" s="1" customFormat="1" ht="15.5" outlineLevel="3" x14ac:dyDescent="0.3">
      <c r="A142" s="63"/>
      <c r="B142" s="33">
        <v>910102</v>
      </c>
      <c r="C142" s="32" t="s">
        <v>1074</v>
      </c>
      <c r="D142" s="38" t="s">
        <v>1121</v>
      </c>
      <c r="E142" s="113"/>
      <c r="F142" s="96">
        <f t="shared" si="44"/>
        <v>0</v>
      </c>
      <c r="G142" s="113"/>
      <c r="H142" s="96">
        <v>0</v>
      </c>
      <c r="I142" s="96">
        <v>0</v>
      </c>
      <c r="J142" s="96">
        <v>0</v>
      </c>
      <c r="K142" s="96">
        <v>0</v>
      </c>
      <c r="L142" s="96">
        <v>0</v>
      </c>
      <c r="M142" s="96">
        <v>0</v>
      </c>
      <c r="N142" s="96">
        <v>0</v>
      </c>
      <c r="O142" s="96">
        <v>0</v>
      </c>
      <c r="P142" s="96">
        <v>0</v>
      </c>
      <c r="Q142" s="96">
        <v>0</v>
      </c>
      <c r="R142" s="96">
        <v>0</v>
      </c>
      <c r="S142" s="96">
        <v>0</v>
      </c>
      <c r="T142" s="62"/>
      <c r="U142" s="29"/>
    </row>
    <row r="143" spans="1:21" s="1" customFormat="1" ht="15.5" outlineLevel="2" x14ac:dyDescent="0.3">
      <c r="A143" s="63"/>
      <c r="B143" s="104">
        <v>9102</v>
      </c>
      <c r="C143" s="105" t="s">
        <v>1154</v>
      </c>
      <c r="D143" s="106" t="s">
        <v>57</v>
      </c>
      <c r="E143" s="113"/>
      <c r="F143" s="101">
        <f>SUM(H143:S143)</f>
        <v>0</v>
      </c>
      <c r="G143" s="113"/>
      <c r="H143" s="101">
        <f>SUM(H144,H145)</f>
        <v>0</v>
      </c>
      <c r="I143" s="101">
        <f t="shared" ref="I143:S143" si="47">SUM(I144,I145)</f>
        <v>0</v>
      </c>
      <c r="J143" s="101">
        <f t="shared" si="47"/>
        <v>0</v>
      </c>
      <c r="K143" s="101">
        <f t="shared" si="47"/>
        <v>0</v>
      </c>
      <c r="L143" s="101">
        <f t="shared" si="47"/>
        <v>0</v>
      </c>
      <c r="M143" s="101">
        <f t="shared" si="47"/>
        <v>0</v>
      </c>
      <c r="N143" s="101">
        <f t="shared" si="47"/>
        <v>0</v>
      </c>
      <c r="O143" s="101">
        <f t="shared" si="47"/>
        <v>0</v>
      </c>
      <c r="P143" s="101">
        <f t="shared" si="47"/>
        <v>0</v>
      </c>
      <c r="Q143" s="101">
        <f t="shared" si="47"/>
        <v>0</v>
      </c>
      <c r="R143" s="101">
        <f t="shared" si="47"/>
        <v>0</v>
      </c>
      <c r="S143" s="101">
        <f t="shared" si="47"/>
        <v>0</v>
      </c>
      <c r="T143" s="62"/>
      <c r="U143" s="29"/>
    </row>
    <row r="144" spans="1:21" s="1" customFormat="1" ht="15.5" outlineLevel="3" x14ac:dyDescent="0.3">
      <c r="A144" s="63"/>
      <c r="B144" s="33">
        <v>910201</v>
      </c>
      <c r="C144" s="32" t="s">
        <v>1155</v>
      </c>
      <c r="D144" s="38" t="s">
        <v>1120</v>
      </c>
      <c r="E144" s="113"/>
      <c r="F144" s="96">
        <f t="shared" si="44"/>
        <v>0</v>
      </c>
      <c r="G144" s="113"/>
      <c r="H144" s="96">
        <v>0</v>
      </c>
      <c r="I144" s="96">
        <v>0</v>
      </c>
      <c r="J144" s="96">
        <v>0</v>
      </c>
      <c r="K144" s="96">
        <v>0</v>
      </c>
      <c r="L144" s="96">
        <v>0</v>
      </c>
      <c r="M144" s="96">
        <v>0</v>
      </c>
      <c r="N144" s="96">
        <v>0</v>
      </c>
      <c r="O144" s="96">
        <v>0</v>
      </c>
      <c r="P144" s="96">
        <v>0</v>
      </c>
      <c r="Q144" s="96">
        <v>0</v>
      </c>
      <c r="R144" s="96">
        <v>0</v>
      </c>
      <c r="S144" s="96">
        <v>0</v>
      </c>
      <c r="T144" s="62"/>
      <c r="U144" s="29"/>
    </row>
    <row r="145" spans="1:21" s="1" customFormat="1" ht="15.5" outlineLevel="3" x14ac:dyDescent="0.3">
      <c r="A145" s="63"/>
      <c r="B145" s="33">
        <v>910202</v>
      </c>
      <c r="C145" s="32" t="s">
        <v>1156</v>
      </c>
      <c r="D145" s="38" t="s">
        <v>1121</v>
      </c>
      <c r="E145" s="113"/>
      <c r="F145" s="96">
        <f t="shared" si="44"/>
        <v>0</v>
      </c>
      <c r="G145" s="113"/>
      <c r="H145" s="96">
        <v>0</v>
      </c>
      <c r="I145" s="96">
        <v>0</v>
      </c>
      <c r="J145" s="96">
        <v>0</v>
      </c>
      <c r="K145" s="96">
        <v>0</v>
      </c>
      <c r="L145" s="96">
        <v>0</v>
      </c>
      <c r="M145" s="96">
        <v>0</v>
      </c>
      <c r="N145" s="96">
        <v>0</v>
      </c>
      <c r="O145" s="96">
        <v>0</v>
      </c>
      <c r="P145" s="96">
        <v>0</v>
      </c>
      <c r="Q145" s="96">
        <v>0</v>
      </c>
      <c r="R145" s="96">
        <v>0</v>
      </c>
      <c r="S145" s="96">
        <v>0</v>
      </c>
      <c r="T145" s="62"/>
      <c r="U145" s="29"/>
    </row>
    <row r="146" spans="1:21" s="1" customFormat="1" ht="15.5" outlineLevel="1" x14ac:dyDescent="0.3">
      <c r="A146" s="57"/>
      <c r="B146" s="88">
        <v>93</v>
      </c>
      <c r="C146" s="89" t="s">
        <v>341</v>
      </c>
      <c r="D146" s="90" t="s">
        <v>197</v>
      </c>
      <c r="E146" s="113"/>
      <c r="F146" s="94">
        <f>SUM(H146:S146)</f>
        <v>0</v>
      </c>
      <c r="G146" s="113"/>
      <c r="H146" s="94">
        <f>SUM(H147,H150)</f>
        <v>0</v>
      </c>
      <c r="I146" s="94">
        <f t="shared" ref="I146:R146" si="48">SUM(I147,I150)</f>
        <v>0</v>
      </c>
      <c r="J146" s="94">
        <f t="shared" si="48"/>
        <v>0</v>
      </c>
      <c r="K146" s="94">
        <f t="shared" si="48"/>
        <v>0</v>
      </c>
      <c r="L146" s="94">
        <f t="shared" si="48"/>
        <v>0</v>
      </c>
      <c r="M146" s="94">
        <f t="shared" si="48"/>
        <v>0</v>
      </c>
      <c r="N146" s="94">
        <f t="shared" si="48"/>
        <v>0</v>
      </c>
      <c r="O146" s="94">
        <f t="shared" si="48"/>
        <v>0</v>
      </c>
      <c r="P146" s="94">
        <f t="shared" si="48"/>
        <v>0</v>
      </c>
      <c r="Q146" s="94">
        <f t="shared" si="48"/>
        <v>0</v>
      </c>
      <c r="R146" s="94">
        <f t="shared" si="48"/>
        <v>0</v>
      </c>
      <c r="S146" s="94">
        <f>SUM(S147,S150)</f>
        <v>0</v>
      </c>
      <c r="T146" s="59"/>
    </row>
    <row r="147" spans="1:21" s="1" customFormat="1" ht="15.5" outlineLevel="2" x14ac:dyDescent="0.3">
      <c r="A147" s="63"/>
      <c r="B147" s="104">
        <v>9301</v>
      </c>
      <c r="C147" s="105" t="s">
        <v>342</v>
      </c>
      <c r="D147" s="106" t="s">
        <v>1153</v>
      </c>
      <c r="E147" s="113"/>
      <c r="F147" s="101">
        <f>SUM(H147:S147)</f>
        <v>0</v>
      </c>
      <c r="G147" s="113"/>
      <c r="H147" s="101">
        <f>SUM(H148,H149)</f>
        <v>0</v>
      </c>
      <c r="I147" s="101">
        <f t="shared" ref="I147:S147" si="49">SUM(I148,I149)</f>
        <v>0</v>
      </c>
      <c r="J147" s="101">
        <f t="shared" si="49"/>
        <v>0</v>
      </c>
      <c r="K147" s="101">
        <f t="shared" si="49"/>
        <v>0</v>
      </c>
      <c r="L147" s="101">
        <f t="shared" si="49"/>
        <v>0</v>
      </c>
      <c r="M147" s="101">
        <f t="shared" si="49"/>
        <v>0</v>
      </c>
      <c r="N147" s="101">
        <f t="shared" si="49"/>
        <v>0</v>
      </c>
      <c r="O147" s="101">
        <f t="shared" si="49"/>
        <v>0</v>
      </c>
      <c r="P147" s="101">
        <f t="shared" si="49"/>
        <v>0</v>
      </c>
      <c r="Q147" s="101">
        <f t="shared" si="49"/>
        <v>0</v>
      </c>
      <c r="R147" s="101">
        <f t="shared" si="49"/>
        <v>0</v>
      </c>
      <c r="S147" s="101">
        <f t="shared" si="49"/>
        <v>0</v>
      </c>
      <c r="T147" s="62"/>
      <c r="U147" s="29"/>
    </row>
    <row r="148" spans="1:21" s="1" customFormat="1" ht="15.5" outlineLevel="3" x14ac:dyDescent="0.3">
      <c r="A148" s="63"/>
      <c r="B148" s="33">
        <v>930101</v>
      </c>
      <c r="C148" s="32" t="s">
        <v>1076</v>
      </c>
      <c r="D148" s="38" t="s">
        <v>1120</v>
      </c>
      <c r="E148" s="113"/>
      <c r="F148" s="96">
        <f t="shared" si="44"/>
        <v>0</v>
      </c>
      <c r="G148" s="113"/>
      <c r="H148" s="96">
        <v>0</v>
      </c>
      <c r="I148" s="96">
        <v>0</v>
      </c>
      <c r="J148" s="96">
        <v>0</v>
      </c>
      <c r="K148" s="96">
        <v>0</v>
      </c>
      <c r="L148" s="96">
        <v>0</v>
      </c>
      <c r="M148" s="96">
        <v>0</v>
      </c>
      <c r="N148" s="96">
        <v>0</v>
      </c>
      <c r="O148" s="96">
        <v>0</v>
      </c>
      <c r="P148" s="96">
        <v>0</v>
      </c>
      <c r="Q148" s="96">
        <v>0</v>
      </c>
      <c r="R148" s="96">
        <v>0</v>
      </c>
      <c r="S148" s="96">
        <v>0</v>
      </c>
      <c r="T148" s="62"/>
      <c r="U148" s="29"/>
    </row>
    <row r="149" spans="1:21" s="1" customFormat="1" ht="15.5" outlineLevel="3" x14ac:dyDescent="0.3">
      <c r="A149" s="63"/>
      <c r="B149" s="33">
        <v>930102</v>
      </c>
      <c r="C149" s="32" t="s">
        <v>1077</v>
      </c>
      <c r="D149" s="38" t="s">
        <v>1121</v>
      </c>
      <c r="E149" s="113"/>
      <c r="F149" s="96">
        <f t="shared" si="44"/>
        <v>0</v>
      </c>
      <c r="G149" s="113"/>
      <c r="H149" s="96">
        <v>0</v>
      </c>
      <c r="I149" s="96">
        <v>0</v>
      </c>
      <c r="J149" s="96">
        <v>0</v>
      </c>
      <c r="K149" s="96">
        <v>0</v>
      </c>
      <c r="L149" s="96">
        <v>0</v>
      </c>
      <c r="M149" s="96">
        <v>0</v>
      </c>
      <c r="N149" s="96">
        <v>0</v>
      </c>
      <c r="O149" s="96">
        <v>0</v>
      </c>
      <c r="P149" s="96">
        <v>0</v>
      </c>
      <c r="Q149" s="96">
        <v>0</v>
      </c>
      <c r="R149" s="96">
        <v>0</v>
      </c>
      <c r="S149" s="96">
        <v>0</v>
      </c>
      <c r="T149" s="62"/>
      <c r="U149" s="29"/>
    </row>
    <row r="150" spans="1:21" s="1" customFormat="1" ht="15.5" outlineLevel="2" x14ac:dyDescent="0.3">
      <c r="A150" s="63"/>
      <c r="B150" s="104">
        <v>9302</v>
      </c>
      <c r="C150" s="105" t="s">
        <v>343</v>
      </c>
      <c r="D150" s="106" t="s">
        <v>57</v>
      </c>
      <c r="E150" s="113"/>
      <c r="F150" s="101">
        <f t="shared" si="44"/>
        <v>0</v>
      </c>
      <c r="G150" s="113"/>
      <c r="H150" s="101">
        <f>SUM(H151,H152)</f>
        <v>0</v>
      </c>
      <c r="I150" s="101">
        <f t="shared" ref="I150:S150" si="50">SUM(I151,I152)</f>
        <v>0</v>
      </c>
      <c r="J150" s="101">
        <f t="shared" si="50"/>
        <v>0</v>
      </c>
      <c r="K150" s="101">
        <f t="shared" si="50"/>
        <v>0</v>
      </c>
      <c r="L150" s="101">
        <f t="shared" si="50"/>
        <v>0</v>
      </c>
      <c r="M150" s="101">
        <f t="shared" si="50"/>
        <v>0</v>
      </c>
      <c r="N150" s="101">
        <f t="shared" si="50"/>
        <v>0</v>
      </c>
      <c r="O150" s="101">
        <f t="shared" si="50"/>
        <v>0</v>
      </c>
      <c r="P150" s="101">
        <f t="shared" si="50"/>
        <v>0</v>
      </c>
      <c r="Q150" s="101">
        <f t="shared" si="50"/>
        <v>0</v>
      </c>
      <c r="R150" s="101">
        <f t="shared" si="50"/>
        <v>0</v>
      </c>
      <c r="S150" s="101">
        <f t="shared" si="50"/>
        <v>0</v>
      </c>
      <c r="T150" s="62"/>
      <c r="U150" s="29"/>
    </row>
    <row r="151" spans="1:21" s="1" customFormat="1" ht="15.5" outlineLevel="3" x14ac:dyDescent="0.3">
      <c r="A151" s="63"/>
      <c r="B151" s="33">
        <v>930201</v>
      </c>
      <c r="C151" s="32" t="s">
        <v>1078</v>
      </c>
      <c r="D151" s="38" t="s">
        <v>1120</v>
      </c>
      <c r="E151" s="113"/>
      <c r="F151" s="96">
        <f t="shared" si="44"/>
        <v>0</v>
      </c>
      <c r="G151" s="113"/>
      <c r="H151" s="96">
        <v>0</v>
      </c>
      <c r="I151" s="96">
        <v>0</v>
      </c>
      <c r="J151" s="96">
        <v>0</v>
      </c>
      <c r="K151" s="96">
        <v>0</v>
      </c>
      <c r="L151" s="96">
        <v>0</v>
      </c>
      <c r="M151" s="96">
        <v>0</v>
      </c>
      <c r="N151" s="96">
        <v>0</v>
      </c>
      <c r="O151" s="96">
        <v>0</v>
      </c>
      <c r="P151" s="96">
        <v>0</v>
      </c>
      <c r="Q151" s="96">
        <v>0</v>
      </c>
      <c r="R151" s="96">
        <v>0</v>
      </c>
      <c r="S151" s="96">
        <v>0</v>
      </c>
      <c r="T151" s="62"/>
      <c r="U151" s="29"/>
    </row>
    <row r="152" spans="1:21" s="1" customFormat="1" ht="15.5" outlineLevel="3" x14ac:dyDescent="0.3">
      <c r="A152" s="63"/>
      <c r="B152" s="33">
        <v>930202</v>
      </c>
      <c r="C152" s="32" t="s">
        <v>1080</v>
      </c>
      <c r="D152" s="38" t="s">
        <v>1121</v>
      </c>
      <c r="E152" s="113"/>
      <c r="F152" s="96">
        <f t="shared" si="44"/>
        <v>0</v>
      </c>
      <c r="G152" s="113"/>
      <c r="H152" s="96">
        <v>0</v>
      </c>
      <c r="I152" s="96">
        <v>0</v>
      </c>
      <c r="J152" s="96">
        <v>0</v>
      </c>
      <c r="K152" s="96">
        <v>0</v>
      </c>
      <c r="L152" s="96">
        <v>0</v>
      </c>
      <c r="M152" s="96">
        <v>0</v>
      </c>
      <c r="N152" s="96">
        <v>0</v>
      </c>
      <c r="O152" s="96">
        <v>0</v>
      </c>
      <c r="P152" s="96">
        <v>0</v>
      </c>
      <c r="Q152" s="96">
        <v>0</v>
      </c>
      <c r="R152" s="96">
        <v>0</v>
      </c>
      <c r="S152" s="96">
        <v>0</v>
      </c>
      <c r="T152" s="62"/>
      <c r="U152" s="29"/>
    </row>
    <row r="153" spans="1:21" s="1" customFormat="1" ht="15.5" outlineLevel="1" x14ac:dyDescent="0.3">
      <c r="A153" s="57"/>
      <c r="B153" s="88">
        <v>95</v>
      </c>
      <c r="C153" s="89" t="s">
        <v>344</v>
      </c>
      <c r="D153" s="90" t="s">
        <v>85</v>
      </c>
      <c r="E153" s="113"/>
      <c r="F153" s="94">
        <f t="shared" si="44"/>
        <v>0</v>
      </c>
      <c r="G153" s="113"/>
      <c r="H153" s="94">
        <f t="shared" ref="H153:S153" si="51">SUM(H154,H157)</f>
        <v>0</v>
      </c>
      <c r="I153" s="94">
        <f t="shared" si="51"/>
        <v>0</v>
      </c>
      <c r="J153" s="94">
        <f t="shared" si="51"/>
        <v>0</v>
      </c>
      <c r="K153" s="94">
        <f t="shared" si="51"/>
        <v>0</v>
      </c>
      <c r="L153" s="94">
        <f t="shared" si="51"/>
        <v>0</v>
      </c>
      <c r="M153" s="94">
        <f t="shared" si="51"/>
        <v>0</v>
      </c>
      <c r="N153" s="94">
        <f t="shared" si="51"/>
        <v>0</v>
      </c>
      <c r="O153" s="94">
        <f t="shared" si="51"/>
        <v>0</v>
      </c>
      <c r="P153" s="94">
        <f t="shared" si="51"/>
        <v>0</v>
      </c>
      <c r="Q153" s="94">
        <f t="shared" si="51"/>
        <v>0</v>
      </c>
      <c r="R153" s="94">
        <f t="shared" si="51"/>
        <v>0</v>
      </c>
      <c r="S153" s="94">
        <f t="shared" si="51"/>
        <v>0</v>
      </c>
      <c r="T153" s="59"/>
    </row>
    <row r="154" spans="1:21" s="1" customFormat="1" ht="15.5" outlineLevel="2" x14ac:dyDescent="0.3">
      <c r="A154" s="63"/>
      <c r="B154" s="104">
        <v>9501</v>
      </c>
      <c r="C154" s="105" t="s">
        <v>345</v>
      </c>
      <c r="D154" s="106" t="s">
        <v>1153</v>
      </c>
      <c r="E154" s="113"/>
      <c r="F154" s="101">
        <f>SUM(H154:S154)</f>
        <v>0</v>
      </c>
      <c r="G154" s="113"/>
      <c r="H154" s="101">
        <f>SUM(H155,H156)</f>
        <v>0</v>
      </c>
      <c r="I154" s="101">
        <f t="shared" ref="I154:R154" si="52">SUM(I155,I156)</f>
        <v>0</v>
      </c>
      <c r="J154" s="101">
        <f t="shared" si="52"/>
        <v>0</v>
      </c>
      <c r="K154" s="101">
        <f t="shared" si="52"/>
        <v>0</v>
      </c>
      <c r="L154" s="101">
        <f t="shared" si="52"/>
        <v>0</v>
      </c>
      <c r="M154" s="101">
        <f t="shared" si="52"/>
        <v>0</v>
      </c>
      <c r="N154" s="101">
        <f t="shared" si="52"/>
        <v>0</v>
      </c>
      <c r="O154" s="101">
        <f t="shared" si="52"/>
        <v>0</v>
      </c>
      <c r="P154" s="101">
        <f t="shared" si="52"/>
        <v>0</v>
      </c>
      <c r="Q154" s="101">
        <f t="shared" si="52"/>
        <v>0</v>
      </c>
      <c r="R154" s="101">
        <f t="shared" si="52"/>
        <v>0</v>
      </c>
      <c r="S154" s="101">
        <f>SUM(S155,S156)</f>
        <v>0</v>
      </c>
      <c r="T154" s="62"/>
      <c r="U154" s="29"/>
    </row>
    <row r="155" spans="1:21" s="1" customFormat="1" ht="15.5" outlineLevel="3" x14ac:dyDescent="0.3">
      <c r="A155" s="63"/>
      <c r="B155" s="33">
        <v>950101</v>
      </c>
      <c r="C155" s="32" t="s">
        <v>1157</v>
      </c>
      <c r="D155" s="38" t="s">
        <v>1120</v>
      </c>
      <c r="E155" s="113"/>
      <c r="F155" s="96">
        <f t="shared" si="44"/>
        <v>0</v>
      </c>
      <c r="G155" s="113"/>
      <c r="H155" s="96">
        <v>0</v>
      </c>
      <c r="I155" s="96">
        <v>0</v>
      </c>
      <c r="J155" s="96">
        <v>0</v>
      </c>
      <c r="K155" s="96">
        <v>0</v>
      </c>
      <c r="L155" s="96">
        <v>0</v>
      </c>
      <c r="M155" s="96">
        <v>0</v>
      </c>
      <c r="N155" s="96">
        <v>0</v>
      </c>
      <c r="O155" s="96">
        <v>0</v>
      </c>
      <c r="P155" s="96">
        <v>0</v>
      </c>
      <c r="Q155" s="96">
        <v>0</v>
      </c>
      <c r="R155" s="96">
        <v>0</v>
      </c>
      <c r="S155" s="96">
        <v>0</v>
      </c>
      <c r="T155" s="62"/>
      <c r="U155" s="29"/>
    </row>
    <row r="156" spans="1:21" s="1" customFormat="1" ht="15.5" outlineLevel="3" x14ac:dyDescent="0.3">
      <c r="A156" s="63"/>
      <c r="B156" s="33">
        <v>950102</v>
      </c>
      <c r="C156" s="32" t="s">
        <v>1158</v>
      </c>
      <c r="D156" s="38" t="s">
        <v>1121</v>
      </c>
      <c r="E156" s="113"/>
      <c r="F156" s="96">
        <f t="shared" si="44"/>
        <v>0</v>
      </c>
      <c r="G156" s="113"/>
      <c r="H156" s="96">
        <v>0</v>
      </c>
      <c r="I156" s="96">
        <v>0</v>
      </c>
      <c r="J156" s="96">
        <v>0</v>
      </c>
      <c r="K156" s="96">
        <v>0</v>
      </c>
      <c r="L156" s="96">
        <v>0</v>
      </c>
      <c r="M156" s="96">
        <v>0</v>
      </c>
      <c r="N156" s="96">
        <v>0</v>
      </c>
      <c r="O156" s="96">
        <v>0</v>
      </c>
      <c r="P156" s="96">
        <v>0</v>
      </c>
      <c r="Q156" s="96">
        <v>0</v>
      </c>
      <c r="R156" s="96">
        <v>0</v>
      </c>
      <c r="S156" s="96">
        <v>0</v>
      </c>
      <c r="T156" s="62"/>
      <c r="U156" s="29"/>
    </row>
    <row r="157" spans="1:21" s="1" customFormat="1" ht="15.5" outlineLevel="2" x14ac:dyDescent="0.3">
      <c r="A157" s="63"/>
      <c r="B157" s="104">
        <v>9502</v>
      </c>
      <c r="C157" s="105" t="s">
        <v>1159</v>
      </c>
      <c r="D157" s="106" t="s">
        <v>57</v>
      </c>
      <c r="E157" s="113"/>
      <c r="F157" s="101">
        <f>SUM(H157:S157)</f>
        <v>0</v>
      </c>
      <c r="G157" s="113"/>
      <c r="H157" s="101">
        <f>SUM(H158,H159)</f>
        <v>0</v>
      </c>
      <c r="I157" s="101">
        <f t="shared" ref="I157:R157" si="53">SUM(I158,I159)</f>
        <v>0</v>
      </c>
      <c r="J157" s="101">
        <f t="shared" si="53"/>
        <v>0</v>
      </c>
      <c r="K157" s="101">
        <f t="shared" si="53"/>
        <v>0</v>
      </c>
      <c r="L157" s="101">
        <f t="shared" si="53"/>
        <v>0</v>
      </c>
      <c r="M157" s="101">
        <f t="shared" si="53"/>
        <v>0</v>
      </c>
      <c r="N157" s="101">
        <f t="shared" si="53"/>
        <v>0</v>
      </c>
      <c r="O157" s="101">
        <f t="shared" si="53"/>
        <v>0</v>
      </c>
      <c r="P157" s="101">
        <f t="shared" si="53"/>
        <v>0</v>
      </c>
      <c r="Q157" s="101">
        <f t="shared" si="53"/>
        <v>0</v>
      </c>
      <c r="R157" s="101">
        <f t="shared" si="53"/>
        <v>0</v>
      </c>
      <c r="S157" s="101">
        <f>SUM(S158,S159)</f>
        <v>0</v>
      </c>
      <c r="T157" s="62"/>
      <c r="U157" s="29"/>
    </row>
    <row r="158" spans="1:21" s="1" customFormat="1" ht="15.5" outlineLevel="3" x14ac:dyDescent="0.3">
      <c r="A158" s="63"/>
      <c r="B158" s="33">
        <v>950201</v>
      </c>
      <c r="C158" s="32" t="s">
        <v>1160</v>
      </c>
      <c r="D158" s="38" t="s">
        <v>1120</v>
      </c>
      <c r="E158" s="113"/>
      <c r="F158" s="96">
        <f t="shared" si="44"/>
        <v>0</v>
      </c>
      <c r="G158" s="113"/>
      <c r="H158" s="96">
        <v>0</v>
      </c>
      <c r="I158" s="96">
        <v>0</v>
      </c>
      <c r="J158" s="96">
        <v>0</v>
      </c>
      <c r="K158" s="96">
        <v>0</v>
      </c>
      <c r="L158" s="96">
        <v>0</v>
      </c>
      <c r="M158" s="96">
        <v>0</v>
      </c>
      <c r="N158" s="96">
        <v>0</v>
      </c>
      <c r="O158" s="96">
        <v>0</v>
      </c>
      <c r="P158" s="96">
        <v>0</v>
      </c>
      <c r="Q158" s="96">
        <v>0</v>
      </c>
      <c r="R158" s="96">
        <v>0</v>
      </c>
      <c r="S158" s="96">
        <v>0</v>
      </c>
      <c r="T158" s="62"/>
      <c r="U158" s="29"/>
    </row>
    <row r="159" spans="1:21" s="1" customFormat="1" ht="15.5" outlineLevel="3" x14ac:dyDescent="0.3">
      <c r="A159" s="63"/>
      <c r="B159" s="33">
        <v>950202</v>
      </c>
      <c r="C159" s="32" t="s">
        <v>1161</v>
      </c>
      <c r="D159" s="38" t="s">
        <v>1121</v>
      </c>
      <c r="E159" s="113"/>
      <c r="F159" s="96">
        <f t="shared" si="44"/>
        <v>0</v>
      </c>
      <c r="G159" s="113"/>
      <c r="H159" s="96">
        <v>0</v>
      </c>
      <c r="I159" s="96">
        <v>0</v>
      </c>
      <c r="J159" s="96">
        <v>0</v>
      </c>
      <c r="K159" s="96">
        <v>0</v>
      </c>
      <c r="L159" s="96">
        <v>0</v>
      </c>
      <c r="M159" s="96">
        <v>0</v>
      </c>
      <c r="N159" s="96">
        <v>0</v>
      </c>
      <c r="O159" s="96">
        <v>0</v>
      </c>
      <c r="P159" s="96">
        <v>0</v>
      </c>
      <c r="Q159" s="96">
        <v>0</v>
      </c>
      <c r="R159" s="96">
        <v>0</v>
      </c>
      <c r="S159" s="96">
        <v>0</v>
      </c>
      <c r="T159" s="62"/>
      <c r="U159" s="29"/>
    </row>
    <row r="160" spans="1:21" s="1" customFormat="1" ht="25.5" customHeight="1" outlineLevel="1" x14ac:dyDescent="0.3">
      <c r="A160" s="57"/>
      <c r="B160" s="88">
        <v>97</v>
      </c>
      <c r="C160" s="89" t="s">
        <v>346</v>
      </c>
      <c r="D160" s="90" t="s">
        <v>46</v>
      </c>
      <c r="E160" s="120"/>
      <c r="F160" s="94">
        <f t="shared" si="44"/>
        <v>0</v>
      </c>
      <c r="G160" s="120"/>
      <c r="H160" s="94">
        <f>SUM(H161,H162,H163,H164)</f>
        <v>0</v>
      </c>
      <c r="I160" s="94">
        <f t="shared" ref="I160:R160" si="54">SUM(I161,I162,I163,I164)</f>
        <v>0</v>
      </c>
      <c r="J160" s="94">
        <f t="shared" si="54"/>
        <v>0</v>
      </c>
      <c r="K160" s="94">
        <f t="shared" si="54"/>
        <v>0</v>
      </c>
      <c r="L160" s="94">
        <f t="shared" si="54"/>
        <v>0</v>
      </c>
      <c r="M160" s="94">
        <f t="shared" si="54"/>
        <v>0</v>
      </c>
      <c r="N160" s="94">
        <f t="shared" si="54"/>
        <v>0</v>
      </c>
      <c r="O160" s="94">
        <f t="shared" si="54"/>
        <v>0</v>
      </c>
      <c r="P160" s="94">
        <f t="shared" si="54"/>
        <v>0</v>
      </c>
      <c r="Q160" s="94">
        <f t="shared" si="54"/>
        <v>0</v>
      </c>
      <c r="R160" s="94">
        <f t="shared" si="54"/>
        <v>0</v>
      </c>
      <c r="S160" s="94">
        <f>SUM(S161,S162,S163,S164)</f>
        <v>0</v>
      </c>
      <c r="T160" s="59"/>
    </row>
    <row r="161" spans="1:21" s="1" customFormat="1" ht="15.75" customHeight="1" outlineLevel="2" x14ac:dyDescent="0.3">
      <c r="A161" s="57"/>
      <c r="B161" s="33">
        <v>9701</v>
      </c>
      <c r="C161" s="32" t="s">
        <v>347</v>
      </c>
      <c r="D161" s="38" t="s">
        <v>348</v>
      </c>
      <c r="E161" s="114"/>
      <c r="F161" s="96">
        <f t="shared" si="44"/>
        <v>0</v>
      </c>
      <c r="G161" s="114"/>
      <c r="H161" s="96"/>
      <c r="I161" s="96"/>
      <c r="J161" s="96"/>
      <c r="K161" s="96"/>
      <c r="L161" s="96"/>
      <c r="M161" s="96"/>
      <c r="N161" s="96"/>
      <c r="O161" s="96"/>
      <c r="P161" s="96"/>
      <c r="Q161" s="96"/>
      <c r="R161" s="96"/>
      <c r="S161" s="96"/>
      <c r="T161" s="59"/>
    </row>
    <row r="162" spans="1:21" s="1" customFormat="1" ht="15.75" customHeight="1" outlineLevel="2" x14ac:dyDescent="0.3">
      <c r="A162" s="57"/>
      <c r="B162" s="33">
        <v>9702</v>
      </c>
      <c r="C162" s="32" t="s">
        <v>349</v>
      </c>
      <c r="D162" s="38" t="s">
        <v>350</v>
      </c>
      <c r="E162" s="114"/>
      <c r="F162" s="96">
        <f t="shared" si="44"/>
        <v>0</v>
      </c>
      <c r="G162" s="114"/>
      <c r="H162" s="96"/>
      <c r="I162" s="96"/>
      <c r="J162" s="96"/>
      <c r="K162" s="96"/>
      <c r="L162" s="96"/>
      <c r="M162" s="96"/>
      <c r="N162" s="96"/>
      <c r="O162" s="96"/>
      <c r="P162" s="96"/>
      <c r="Q162" s="96"/>
      <c r="R162" s="96"/>
      <c r="S162" s="96"/>
      <c r="T162" s="59"/>
    </row>
    <row r="163" spans="1:21" s="1" customFormat="1" ht="15.75" customHeight="1" outlineLevel="2" x14ac:dyDescent="0.3">
      <c r="A163" s="57"/>
      <c r="B163" s="33">
        <v>9703</v>
      </c>
      <c r="C163" s="32" t="s">
        <v>351</v>
      </c>
      <c r="D163" s="38" t="s">
        <v>352</v>
      </c>
      <c r="E163" s="114"/>
      <c r="F163" s="96">
        <f t="shared" si="44"/>
        <v>0</v>
      </c>
      <c r="G163" s="114"/>
      <c r="H163" s="96"/>
      <c r="I163" s="96"/>
      <c r="J163" s="96"/>
      <c r="K163" s="96"/>
      <c r="L163" s="96"/>
      <c r="M163" s="96"/>
      <c r="N163" s="96"/>
      <c r="O163" s="96"/>
      <c r="P163" s="96"/>
      <c r="Q163" s="96"/>
      <c r="R163" s="96"/>
      <c r="S163" s="96"/>
      <c r="T163" s="59"/>
    </row>
    <row r="164" spans="1:21" s="1" customFormat="1" ht="15.5" outlineLevel="2" x14ac:dyDescent="0.3">
      <c r="A164" s="57"/>
      <c r="B164" s="33">
        <v>9709</v>
      </c>
      <c r="C164" s="32" t="s">
        <v>353</v>
      </c>
      <c r="D164" s="50" t="s">
        <v>1540</v>
      </c>
      <c r="E164" s="114"/>
      <c r="F164" s="96">
        <f t="shared" si="44"/>
        <v>0</v>
      </c>
      <c r="G164" s="114"/>
      <c r="H164" s="96"/>
      <c r="I164" s="96"/>
      <c r="J164" s="96"/>
      <c r="K164" s="96"/>
      <c r="L164" s="96"/>
      <c r="M164" s="96"/>
      <c r="N164" s="96"/>
      <c r="O164" s="96"/>
      <c r="P164" s="96"/>
      <c r="Q164" s="96"/>
      <c r="R164" s="96"/>
      <c r="S164" s="96"/>
      <c r="T164" s="59"/>
    </row>
    <row r="165" spans="1:21" s="1" customFormat="1" ht="15.5" x14ac:dyDescent="0.3">
      <c r="A165" s="57"/>
      <c r="B165" s="112"/>
      <c r="C165" s="113"/>
      <c r="D165" s="114"/>
      <c r="E165" s="114"/>
      <c r="F165" s="115"/>
      <c r="G165" s="114"/>
      <c r="H165" s="115"/>
      <c r="I165" s="115"/>
      <c r="J165" s="115"/>
      <c r="K165" s="115"/>
      <c r="L165" s="115"/>
      <c r="M165" s="115"/>
      <c r="N165" s="115"/>
      <c r="O165" s="115"/>
      <c r="P165" s="115"/>
      <c r="Q165" s="115"/>
      <c r="R165" s="115"/>
      <c r="S165" s="115"/>
      <c r="T165" s="59"/>
    </row>
    <row r="166" spans="1:21" s="1" customFormat="1" ht="15.5" x14ac:dyDescent="0.3">
      <c r="A166" s="57"/>
      <c r="B166" s="36">
        <v>0</v>
      </c>
      <c r="C166" s="37" t="s">
        <v>1162</v>
      </c>
      <c r="D166" s="37" t="s">
        <v>198</v>
      </c>
      <c r="E166" s="113"/>
      <c r="F166" s="95">
        <f t="shared" ref="F166:F176" si="55">SUM(H166:S166)</f>
        <v>0</v>
      </c>
      <c r="G166" s="113"/>
      <c r="H166" s="95">
        <f>SUM(H167,H170,H175)</f>
        <v>0</v>
      </c>
      <c r="I166" s="95">
        <f t="shared" ref="I166:S166" si="56">SUM(I167,I170,I175)</f>
        <v>0</v>
      </c>
      <c r="J166" s="95">
        <f t="shared" si="56"/>
        <v>0</v>
      </c>
      <c r="K166" s="95">
        <f t="shared" si="56"/>
        <v>0</v>
      </c>
      <c r="L166" s="95">
        <f t="shared" si="56"/>
        <v>0</v>
      </c>
      <c r="M166" s="95">
        <f t="shared" si="56"/>
        <v>0</v>
      </c>
      <c r="N166" s="95">
        <f t="shared" si="56"/>
        <v>0</v>
      </c>
      <c r="O166" s="95">
        <f t="shared" si="56"/>
        <v>0</v>
      </c>
      <c r="P166" s="95">
        <f t="shared" si="56"/>
        <v>0</v>
      </c>
      <c r="Q166" s="95">
        <f t="shared" si="56"/>
        <v>0</v>
      </c>
      <c r="R166" s="95">
        <f t="shared" si="56"/>
        <v>0</v>
      </c>
      <c r="S166" s="95">
        <f t="shared" si="56"/>
        <v>0</v>
      </c>
      <c r="T166" s="59"/>
    </row>
    <row r="167" spans="1:21" s="42" customFormat="1" ht="15.5" outlineLevel="1" x14ac:dyDescent="0.35">
      <c r="A167" s="86"/>
      <c r="B167" s="107" t="s">
        <v>1122</v>
      </c>
      <c r="C167" s="107"/>
      <c r="D167" s="108" t="s">
        <v>47</v>
      </c>
      <c r="F167" s="110">
        <f t="shared" si="55"/>
        <v>0</v>
      </c>
      <c r="H167" s="110">
        <f>SUM(H168,H169)</f>
        <v>0</v>
      </c>
      <c r="I167" s="110">
        <f t="shared" ref="I167:S167" si="57">SUM(I168,I169)</f>
        <v>0</v>
      </c>
      <c r="J167" s="110">
        <f t="shared" si="57"/>
        <v>0</v>
      </c>
      <c r="K167" s="110">
        <f t="shared" si="57"/>
        <v>0</v>
      </c>
      <c r="L167" s="110">
        <f t="shared" si="57"/>
        <v>0</v>
      </c>
      <c r="M167" s="110">
        <f t="shared" si="57"/>
        <v>0</v>
      </c>
      <c r="N167" s="110">
        <f t="shared" si="57"/>
        <v>0</v>
      </c>
      <c r="O167" s="110">
        <f t="shared" si="57"/>
        <v>0</v>
      </c>
      <c r="P167" s="110">
        <f t="shared" si="57"/>
        <v>0</v>
      </c>
      <c r="Q167" s="110">
        <f t="shared" si="57"/>
        <v>0</v>
      </c>
      <c r="R167" s="110">
        <f t="shared" si="57"/>
        <v>0</v>
      </c>
      <c r="S167" s="110">
        <f t="shared" si="57"/>
        <v>0</v>
      </c>
      <c r="T167" s="144"/>
    </row>
    <row r="168" spans="1:21" s="1" customFormat="1" ht="15.5" outlineLevel="2" x14ac:dyDescent="0.35">
      <c r="A168" s="63"/>
      <c r="B168" s="35" t="s">
        <v>1123</v>
      </c>
      <c r="C168" s="35"/>
      <c r="D168" s="31" t="s">
        <v>1124</v>
      </c>
      <c r="E168" s="29"/>
      <c r="F168" s="99">
        <f t="shared" si="55"/>
        <v>0</v>
      </c>
      <c r="G168" s="29"/>
      <c r="H168" s="96"/>
      <c r="I168" s="96"/>
      <c r="J168" s="96"/>
      <c r="K168" s="96"/>
      <c r="L168" s="96"/>
      <c r="M168" s="96"/>
      <c r="N168" s="96"/>
      <c r="O168" s="96"/>
      <c r="P168" s="96"/>
      <c r="Q168" s="96"/>
      <c r="R168" s="96"/>
      <c r="S168" s="96"/>
      <c r="T168" s="62"/>
      <c r="U168" s="29"/>
    </row>
    <row r="169" spans="1:21" s="1" customFormat="1" ht="15.5" outlineLevel="2" x14ac:dyDescent="0.35">
      <c r="A169" s="63"/>
      <c r="B169" s="35" t="s">
        <v>1125</v>
      </c>
      <c r="C169" s="35"/>
      <c r="D169" s="31" t="s">
        <v>1126</v>
      </c>
      <c r="E169" s="29"/>
      <c r="F169" s="99">
        <f t="shared" si="55"/>
        <v>0</v>
      </c>
      <c r="G169" s="29"/>
      <c r="H169" s="96"/>
      <c r="I169" s="96"/>
      <c r="J169" s="96"/>
      <c r="K169" s="96"/>
      <c r="L169" s="96"/>
      <c r="M169" s="96"/>
      <c r="N169" s="96"/>
      <c r="O169" s="96"/>
      <c r="P169" s="96"/>
      <c r="Q169" s="96"/>
      <c r="R169" s="96"/>
      <c r="S169" s="96"/>
      <c r="T169" s="62"/>
      <c r="U169" s="29"/>
    </row>
    <row r="170" spans="1:21" s="42" customFormat="1" ht="15.5" outlineLevel="1" x14ac:dyDescent="0.35">
      <c r="A170" s="86"/>
      <c r="B170" s="107" t="s">
        <v>1127</v>
      </c>
      <c r="C170" s="107"/>
      <c r="D170" s="108" t="s">
        <v>48</v>
      </c>
      <c r="F170" s="110">
        <f>SUM(H170:S170)</f>
        <v>0</v>
      </c>
      <c r="H170" s="110">
        <f>SUM(H171,H172,H173,H174)</f>
        <v>0</v>
      </c>
      <c r="I170" s="110">
        <f t="shared" ref="I170:S170" si="58">SUM(I171,I172,I173,I174)</f>
        <v>0</v>
      </c>
      <c r="J170" s="110">
        <f t="shared" si="58"/>
        <v>0</v>
      </c>
      <c r="K170" s="110">
        <f t="shared" si="58"/>
        <v>0</v>
      </c>
      <c r="L170" s="110">
        <f t="shared" si="58"/>
        <v>0</v>
      </c>
      <c r="M170" s="110">
        <f t="shared" si="58"/>
        <v>0</v>
      </c>
      <c r="N170" s="110">
        <f t="shared" si="58"/>
        <v>0</v>
      </c>
      <c r="O170" s="110">
        <f t="shared" si="58"/>
        <v>0</v>
      </c>
      <c r="P170" s="110">
        <f t="shared" si="58"/>
        <v>0</v>
      </c>
      <c r="Q170" s="110">
        <f t="shared" si="58"/>
        <v>0</v>
      </c>
      <c r="R170" s="110">
        <f t="shared" si="58"/>
        <v>0</v>
      </c>
      <c r="S170" s="110">
        <f t="shared" si="58"/>
        <v>0</v>
      </c>
      <c r="T170" s="144"/>
    </row>
    <row r="171" spans="1:21" s="1" customFormat="1" ht="15.5" outlineLevel="2" x14ac:dyDescent="0.35">
      <c r="A171" s="63"/>
      <c r="B171" s="35" t="s">
        <v>1128</v>
      </c>
      <c r="C171" s="35" t="s">
        <v>1163</v>
      </c>
      <c r="D171" s="31" t="s">
        <v>1129</v>
      </c>
      <c r="E171" s="29"/>
      <c r="F171" s="99">
        <f t="shared" si="55"/>
        <v>0</v>
      </c>
      <c r="G171" s="29"/>
      <c r="H171" s="96"/>
      <c r="I171" s="96"/>
      <c r="J171" s="96"/>
      <c r="K171" s="96"/>
      <c r="L171" s="96"/>
      <c r="M171" s="96"/>
      <c r="N171" s="96"/>
      <c r="O171" s="96"/>
      <c r="P171" s="96"/>
      <c r="Q171" s="96"/>
      <c r="R171" s="96"/>
      <c r="S171" s="96"/>
      <c r="T171" s="62"/>
      <c r="U171" s="29"/>
    </row>
    <row r="172" spans="1:21" s="1" customFormat="1" ht="15.5" outlineLevel="2" x14ac:dyDescent="0.35">
      <c r="A172" s="63"/>
      <c r="B172" s="35" t="s">
        <v>1130</v>
      </c>
      <c r="C172" s="35" t="s">
        <v>1164</v>
      </c>
      <c r="D172" s="31" t="s">
        <v>1131</v>
      </c>
      <c r="E172" s="29"/>
      <c r="F172" s="99">
        <f t="shared" si="55"/>
        <v>0</v>
      </c>
      <c r="G172" s="29"/>
      <c r="H172" s="96"/>
      <c r="I172" s="96"/>
      <c r="J172" s="96"/>
      <c r="K172" s="96"/>
      <c r="L172" s="96"/>
      <c r="M172" s="96"/>
      <c r="N172" s="96"/>
      <c r="O172" s="96"/>
      <c r="P172" s="96"/>
      <c r="Q172" s="96"/>
      <c r="R172" s="96"/>
      <c r="S172" s="96"/>
      <c r="T172" s="62"/>
      <c r="U172" s="29"/>
    </row>
    <row r="173" spans="1:21" s="1" customFormat="1" ht="15.5" outlineLevel="2" x14ac:dyDescent="0.35">
      <c r="A173" s="63"/>
      <c r="B173" s="35" t="s">
        <v>1132</v>
      </c>
      <c r="C173" s="35" t="s">
        <v>1165</v>
      </c>
      <c r="D173" s="31" t="s">
        <v>1133</v>
      </c>
      <c r="E173" s="29"/>
      <c r="F173" s="99">
        <f t="shared" si="55"/>
        <v>0</v>
      </c>
      <c r="G173" s="29"/>
      <c r="H173" s="96"/>
      <c r="I173" s="96"/>
      <c r="J173" s="96"/>
      <c r="K173" s="96"/>
      <c r="L173" s="96"/>
      <c r="M173" s="96"/>
      <c r="N173" s="96"/>
      <c r="O173" s="96"/>
      <c r="P173" s="96"/>
      <c r="Q173" s="96"/>
      <c r="R173" s="96"/>
      <c r="S173" s="96"/>
      <c r="T173" s="62"/>
      <c r="U173" s="29"/>
    </row>
    <row r="174" spans="1:21" s="1" customFormat="1" ht="15.5" outlineLevel="2" x14ac:dyDescent="0.35">
      <c r="A174" s="63"/>
      <c r="B174" s="35" t="s">
        <v>1134</v>
      </c>
      <c r="C174" s="35" t="s">
        <v>1166</v>
      </c>
      <c r="D174" s="31" t="s">
        <v>1135</v>
      </c>
      <c r="E174" s="29"/>
      <c r="F174" s="99">
        <f t="shared" si="55"/>
        <v>0</v>
      </c>
      <c r="G174" s="29"/>
      <c r="H174" s="96"/>
      <c r="I174" s="96"/>
      <c r="J174" s="96"/>
      <c r="K174" s="96"/>
      <c r="L174" s="96"/>
      <c r="M174" s="96"/>
      <c r="N174" s="96"/>
      <c r="O174" s="96"/>
      <c r="P174" s="96"/>
      <c r="Q174" s="96"/>
      <c r="R174" s="96"/>
      <c r="S174" s="96"/>
      <c r="T174" s="62"/>
      <c r="U174" s="29"/>
    </row>
    <row r="175" spans="1:21" s="1" customFormat="1" ht="15.5" outlineLevel="1" x14ac:dyDescent="0.3">
      <c r="A175" s="57"/>
      <c r="B175" s="109" t="s">
        <v>354</v>
      </c>
      <c r="C175" s="89"/>
      <c r="D175" s="90" t="s">
        <v>49</v>
      </c>
      <c r="E175" s="113"/>
      <c r="F175" s="94">
        <f t="shared" si="55"/>
        <v>0</v>
      </c>
      <c r="G175" s="113"/>
      <c r="H175" s="94">
        <f t="shared" ref="H175:S175" si="59">SUM(H176)</f>
        <v>0</v>
      </c>
      <c r="I175" s="94">
        <f t="shared" si="59"/>
        <v>0</v>
      </c>
      <c r="J175" s="94">
        <f t="shared" si="59"/>
        <v>0</v>
      </c>
      <c r="K175" s="94">
        <f t="shared" si="59"/>
        <v>0</v>
      </c>
      <c r="L175" s="94">
        <f t="shared" si="59"/>
        <v>0</v>
      </c>
      <c r="M175" s="94">
        <f t="shared" si="59"/>
        <v>0</v>
      </c>
      <c r="N175" s="94">
        <f t="shared" si="59"/>
        <v>0</v>
      </c>
      <c r="O175" s="94">
        <f t="shared" si="59"/>
        <v>0</v>
      </c>
      <c r="P175" s="94">
        <f t="shared" si="59"/>
        <v>0</v>
      </c>
      <c r="Q175" s="94">
        <f t="shared" si="59"/>
        <v>0</v>
      </c>
      <c r="R175" s="94">
        <f t="shared" si="59"/>
        <v>0</v>
      </c>
      <c r="S175" s="94">
        <f t="shared" si="59"/>
        <v>0</v>
      </c>
      <c r="T175" s="59"/>
    </row>
    <row r="176" spans="1:21" s="29" customFormat="1" ht="15.5" outlineLevel="2" x14ac:dyDescent="0.35">
      <c r="A176" s="63"/>
      <c r="B176" s="43" t="s">
        <v>355</v>
      </c>
      <c r="C176" s="35"/>
      <c r="D176" s="17" t="s">
        <v>1141</v>
      </c>
      <c r="F176" s="99">
        <f t="shared" si="55"/>
        <v>0</v>
      </c>
      <c r="H176" s="96"/>
      <c r="I176" s="96"/>
      <c r="J176" s="96"/>
      <c r="K176" s="96"/>
      <c r="L176" s="96"/>
      <c r="M176" s="96"/>
      <c r="N176" s="96"/>
      <c r="O176" s="96"/>
      <c r="P176" s="96"/>
      <c r="Q176" s="96"/>
      <c r="R176" s="96"/>
      <c r="S176" s="96"/>
      <c r="T176" s="62"/>
    </row>
    <row r="177" spans="1:20" s="1" customFormat="1" ht="15.5" x14ac:dyDescent="0.35">
      <c r="A177" s="57"/>
      <c r="B177" s="56"/>
      <c r="C177" s="57"/>
      <c r="D177" s="87"/>
      <c r="E177" s="57"/>
      <c r="F177" s="143"/>
      <c r="G177" s="57"/>
      <c r="H177" s="143"/>
      <c r="I177" s="143"/>
      <c r="J177" s="143"/>
      <c r="K177" s="143"/>
      <c r="L177" s="143"/>
      <c r="M177" s="143"/>
      <c r="N177" s="143"/>
      <c r="O177" s="143"/>
      <c r="P177" s="143"/>
      <c r="Q177" s="143"/>
      <c r="R177" s="143"/>
      <c r="S177" s="143"/>
      <c r="T177" s="59"/>
    </row>
    <row r="178" spans="1:20" s="1" customFormat="1" ht="15.5" x14ac:dyDescent="0.35">
      <c r="A178" s="57"/>
      <c r="B178" s="56"/>
      <c r="C178" s="57"/>
      <c r="D178" s="145" t="s">
        <v>371</v>
      </c>
      <c r="E178" s="57"/>
      <c r="F178" s="329">
        <f>SUM(F14,F34,F41,F48,F74,F85,F97,F124,F138,F166)</f>
        <v>40345845.359999999</v>
      </c>
      <c r="G178" s="328"/>
      <c r="H178" s="329">
        <f t="shared" ref="H178:S178" si="60">SUM(H14,H34,H41,H48,H74,H85,H97,H124,H138,H166)</f>
        <v>2402780</v>
      </c>
      <c r="I178" s="329">
        <f t="shared" si="60"/>
        <v>5028838</v>
      </c>
      <c r="J178" s="329">
        <f t="shared" si="60"/>
        <v>3501634</v>
      </c>
      <c r="K178" s="329">
        <f t="shared" si="60"/>
        <v>3486634</v>
      </c>
      <c r="L178" s="329">
        <f t="shared" si="60"/>
        <v>3485634</v>
      </c>
      <c r="M178" s="329">
        <f t="shared" si="60"/>
        <v>3485634</v>
      </c>
      <c r="N178" s="329">
        <f t="shared" si="60"/>
        <v>3484634</v>
      </c>
      <c r="O178" s="329">
        <f t="shared" si="60"/>
        <v>3483634</v>
      </c>
      <c r="P178" s="329">
        <f t="shared" si="60"/>
        <v>3483634</v>
      </c>
      <c r="Q178" s="329">
        <f t="shared" si="60"/>
        <v>3483634</v>
      </c>
      <c r="R178" s="329">
        <f t="shared" si="60"/>
        <v>2513643</v>
      </c>
      <c r="S178" s="329">
        <f t="shared" si="60"/>
        <v>2505512.3600000008</v>
      </c>
      <c r="T178" s="59"/>
    </row>
    <row r="179" spans="1:20" s="1" customFormat="1" ht="13" x14ac:dyDescent="0.3">
      <c r="A179" s="57"/>
      <c r="B179" s="56"/>
      <c r="C179" s="57"/>
      <c r="D179" s="69"/>
      <c r="E179" s="57"/>
      <c r="F179" s="330"/>
      <c r="G179" s="57"/>
      <c r="H179" s="57"/>
      <c r="I179" s="57"/>
      <c r="J179" s="57"/>
      <c r="K179" s="57"/>
      <c r="L179" s="57"/>
      <c r="M179" s="57"/>
      <c r="N179" s="57"/>
      <c r="O179" s="57"/>
      <c r="P179" s="57"/>
      <c r="Q179" s="57"/>
      <c r="R179" s="57"/>
      <c r="S179" s="57"/>
      <c r="T179" s="57"/>
    </row>
    <row r="180" spans="1:20" s="1" customFormat="1" ht="13" x14ac:dyDescent="0.3">
      <c r="A180" s="57"/>
      <c r="B180" s="56"/>
      <c r="C180" s="57"/>
      <c r="D180" s="69"/>
      <c r="E180" s="57"/>
      <c r="F180" s="57"/>
      <c r="G180" s="57"/>
      <c r="H180" s="57"/>
      <c r="I180" s="57"/>
      <c r="J180" s="57"/>
      <c r="K180" s="57"/>
      <c r="L180" s="57"/>
      <c r="M180" s="57"/>
      <c r="N180" s="57"/>
      <c r="O180" s="57"/>
      <c r="P180" s="57"/>
      <c r="Q180" s="57"/>
      <c r="R180" s="57"/>
      <c r="S180" s="57"/>
      <c r="T180" s="57"/>
    </row>
    <row r="181" spans="1:20" s="28" customFormat="1" ht="14" x14ac:dyDescent="0.3">
      <c r="A181" s="60"/>
      <c r="B181" s="60"/>
      <c r="C181" s="60"/>
      <c r="D181" s="60"/>
      <c r="E181" s="60"/>
      <c r="F181" s="60"/>
      <c r="G181" s="60"/>
      <c r="H181" s="60"/>
      <c r="I181" s="60"/>
      <c r="J181" s="60"/>
      <c r="K181" s="60"/>
      <c r="L181" s="60"/>
      <c r="M181" s="60"/>
      <c r="N181" s="60"/>
      <c r="O181" s="60"/>
      <c r="P181" s="60"/>
      <c r="Q181" s="60"/>
      <c r="R181" s="60"/>
      <c r="S181" s="60"/>
      <c r="T181" s="60"/>
    </row>
    <row r="182" spans="1:20" s="28" customFormat="1" ht="14" x14ac:dyDescent="0.3">
      <c r="A182" s="60"/>
      <c r="B182" s="60"/>
      <c r="C182" s="60"/>
      <c r="D182" s="60"/>
      <c r="E182" s="60"/>
      <c r="F182" s="60"/>
      <c r="G182" s="60"/>
      <c r="H182" s="60"/>
      <c r="I182" s="60"/>
      <c r="J182" s="60"/>
      <c r="K182" s="60"/>
      <c r="L182" s="60"/>
      <c r="M182" s="60"/>
      <c r="N182" s="60"/>
      <c r="O182" s="60"/>
      <c r="P182" s="60"/>
      <c r="Q182" s="60"/>
      <c r="R182" s="60"/>
      <c r="S182" s="60"/>
      <c r="T182" s="60"/>
    </row>
    <row r="183" spans="1:20" s="29" customFormat="1" ht="13" x14ac:dyDescent="0.3">
      <c r="A183" s="61"/>
      <c r="B183" s="62"/>
      <c r="C183" s="63"/>
      <c r="D183" s="63"/>
      <c r="E183" s="63"/>
      <c r="F183" s="63"/>
      <c r="G183" s="63"/>
      <c r="H183" s="63"/>
      <c r="I183" s="63"/>
      <c r="J183" s="63"/>
      <c r="K183" s="63"/>
      <c r="L183" s="63"/>
      <c r="M183" s="63"/>
      <c r="N183" s="63"/>
      <c r="O183" s="63"/>
      <c r="P183" s="63"/>
      <c r="Q183" s="63"/>
      <c r="R183" s="63"/>
      <c r="S183" s="63"/>
      <c r="T183" s="63"/>
    </row>
    <row r="184" spans="1:20" s="29" customFormat="1" ht="13" x14ac:dyDescent="0.3">
      <c r="A184" s="350"/>
      <c r="B184" s="350"/>
      <c r="C184" s="350"/>
      <c r="D184" s="350"/>
      <c r="E184" s="63"/>
      <c r="F184" s="63"/>
      <c r="G184" s="63"/>
      <c r="H184" s="63"/>
      <c r="I184" s="63"/>
      <c r="J184" s="63"/>
      <c r="K184" s="63"/>
      <c r="L184" s="63"/>
      <c r="M184" s="63"/>
      <c r="N184" s="63"/>
      <c r="O184" s="63"/>
      <c r="P184" s="63"/>
      <c r="Q184" s="63"/>
      <c r="R184" s="63"/>
      <c r="S184" s="63"/>
      <c r="T184" s="63"/>
    </row>
    <row r="185" spans="1:20" s="29" customFormat="1" ht="13" x14ac:dyDescent="0.3">
      <c r="A185" s="351"/>
      <c r="B185" s="351"/>
      <c r="C185" s="351"/>
      <c r="D185" s="351"/>
      <c r="E185" s="64"/>
      <c r="F185" s="64"/>
      <c r="G185" s="64"/>
      <c r="H185" s="65"/>
      <c r="I185" s="65"/>
      <c r="J185" s="63"/>
      <c r="K185" s="63"/>
      <c r="L185" s="63"/>
      <c r="M185" s="63"/>
      <c r="N185" s="63"/>
      <c r="O185" s="63"/>
      <c r="P185" s="63"/>
      <c r="Q185" s="63"/>
      <c r="R185" s="63"/>
      <c r="S185" s="63"/>
      <c r="T185" s="63"/>
    </row>
    <row r="186" spans="1:20" s="29" customFormat="1" ht="13" x14ac:dyDescent="0.3">
      <c r="A186" s="66"/>
      <c r="B186" s="64"/>
      <c r="C186" s="64"/>
      <c r="D186" s="64"/>
      <c r="E186" s="64"/>
      <c r="F186" s="67"/>
      <c r="G186" s="64"/>
      <c r="H186" s="65"/>
      <c r="I186" s="65"/>
      <c r="J186" s="63"/>
      <c r="K186" s="63"/>
      <c r="L186" s="63"/>
      <c r="M186" s="63"/>
      <c r="N186" s="63"/>
      <c r="O186" s="63"/>
      <c r="P186" s="63"/>
      <c r="Q186" s="63"/>
      <c r="R186" s="63"/>
      <c r="S186" s="63"/>
      <c r="T186" s="63"/>
    </row>
    <row r="187" spans="1:20" s="29" customFormat="1" x14ac:dyDescent="0.35">
      <c r="A187" s="349" t="s">
        <v>205</v>
      </c>
      <c r="B187" s="349"/>
      <c r="C187" s="349"/>
      <c r="D187" s="349"/>
      <c r="E187" s="349"/>
      <c r="F187" s="349"/>
      <c r="G187" s="128"/>
      <c r="H187" s="63"/>
      <c r="I187" s="63"/>
      <c r="J187" s="63"/>
      <c r="K187" s="63"/>
      <c r="L187" s="63"/>
      <c r="M187" s="63"/>
      <c r="N187" s="63"/>
      <c r="O187" s="63"/>
      <c r="P187" s="63"/>
      <c r="Q187" s="63"/>
      <c r="R187" s="63"/>
      <c r="S187" s="63"/>
      <c r="T187" s="63"/>
    </row>
    <row r="188" spans="1:20" s="29" customFormat="1" ht="13" x14ac:dyDescent="0.3">
      <c r="A188" s="61"/>
      <c r="B188" s="64"/>
      <c r="C188" s="64"/>
      <c r="D188" s="64"/>
      <c r="E188" s="64"/>
      <c r="F188" s="64"/>
      <c r="G188" s="64"/>
      <c r="H188" s="63"/>
      <c r="I188" s="63"/>
      <c r="J188" s="63"/>
      <c r="K188" s="63"/>
      <c r="L188" s="63"/>
      <c r="M188" s="63"/>
      <c r="N188" s="63"/>
      <c r="O188" s="63"/>
      <c r="P188" s="63"/>
      <c r="Q188" s="63"/>
      <c r="R188" s="63"/>
      <c r="S188" s="63"/>
      <c r="T188" s="63"/>
    </row>
    <row r="189" spans="1:20" s="29" customFormat="1" ht="13" x14ac:dyDescent="0.3">
      <c r="A189" s="61"/>
      <c r="B189" s="63"/>
      <c r="C189" s="63"/>
      <c r="D189" s="63"/>
      <c r="E189" s="63"/>
      <c r="F189" s="63"/>
      <c r="G189" s="63"/>
      <c r="H189" s="63"/>
      <c r="I189" s="63"/>
      <c r="J189" s="63"/>
      <c r="K189" s="63"/>
      <c r="L189" s="63"/>
      <c r="M189" s="63"/>
      <c r="N189" s="63"/>
      <c r="O189" s="63"/>
      <c r="P189" s="63"/>
      <c r="Q189" s="63"/>
      <c r="R189" s="63"/>
      <c r="S189" s="63"/>
      <c r="T189" s="63"/>
    </row>
    <row r="190" spans="1:20" s="29" customFormat="1" ht="13" x14ac:dyDescent="0.3">
      <c r="A190" s="61"/>
      <c r="B190" s="63"/>
      <c r="C190" s="63"/>
      <c r="D190" s="63"/>
      <c r="E190" s="63"/>
      <c r="F190" s="63"/>
      <c r="G190" s="63"/>
      <c r="H190" s="63"/>
      <c r="I190" s="63"/>
      <c r="J190" s="63"/>
      <c r="K190" s="63"/>
      <c r="L190" s="63"/>
      <c r="M190" s="63"/>
      <c r="N190" s="63"/>
      <c r="O190" s="63"/>
      <c r="P190" s="63"/>
      <c r="Q190" s="63"/>
      <c r="R190" s="63"/>
      <c r="S190" s="63"/>
      <c r="T190" s="63"/>
    </row>
    <row r="191" spans="1:20" s="29" customFormat="1" ht="13" x14ac:dyDescent="0.3">
      <c r="A191" s="61"/>
      <c r="B191" s="63"/>
      <c r="C191" s="63"/>
      <c r="D191" s="63"/>
      <c r="E191" s="63"/>
      <c r="F191" s="63"/>
      <c r="G191" s="63"/>
      <c r="H191" s="63"/>
      <c r="I191" s="63"/>
      <c r="J191" s="63"/>
      <c r="K191" s="63"/>
      <c r="L191" s="63"/>
      <c r="M191" s="63"/>
      <c r="N191" s="63"/>
      <c r="O191" s="63"/>
      <c r="P191" s="63"/>
      <c r="Q191" s="63"/>
      <c r="R191" s="63"/>
      <c r="S191" s="63"/>
      <c r="T191" s="63"/>
    </row>
    <row r="192" spans="1:20" s="29" customFormat="1" ht="13" x14ac:dyDescent="0.3">
      <c r="A192" s="61"/>
      <c r="B192" s="63"/>
      <c r="C192" s="63"/>
      <c r="D192" s="63"/>
      <c r="E192" s="63"/>
      <c r="F192" s="63"/>
      <c r="G192" s="63"/>
      <c r="H192" s="63"/>
      <c r="I192" s="63"/>
      <c r="J192" s="63"/>
      <c r="K192" s="63"/>
      <c r="L192" s="63"/>
      <c r="M192" s="63"/>
      <c r="N192" s="63"/>
      <c r="O192" s="63"/>
      <c r="P192" s="63"/>
      <c r="Q192" s="63"/>
      <c r="R192" s="63"/>
      <c r="S192" s="63"/>
      <c r="T192" s="63"/>
    </row>
    <row r="193" spans="1:20" x14ac:dyDescent="0.35">
      <c r="A193" s="55"/>
      <c r="B193" s="68"/>
      <c r="C193" s="55"/>
      <c r="D193" s="69"/>
      <c r="E193" s="55"/>
      <c r="F193" s="55"/>
      <c r="G193" s="55"/>
      <c r="H193" s="55"/>
      <c r="I193" s="55"/>
      <c r="J193" s="55"/>
      <c r="K193" s="55"/>
      <c r="L193" s="55"/>
      <c r="M193" s="55"/>
      <c r="N193" s="55"/>
      <c r="O193" s="55"/>
      <c r="P193" s="55"/>
      <c r="Q193" s="55"/>
      <c r="R193" s="55"/>
      <c r="S193" s="55"/>
      <c r="T193" s="55"/>
    </row>
    <row r="194" spans="1:20" hidden="1" x14ac:dyDescent="0.35"/>
    <row r="195" spans="1:20" hidden="1" x14ac:dyDescent="0.35"/>
    <row r="196" spans="1:20" hidden="1" x14ac:dyDescent="0.35"/>
    <row r="197" spans="1:20" hidden="1" x14ac:dyDescent="0.35"/>
    <row r="198" spans="1:20" hidden="1" x14ac:dyDescent="0.35"/>
    <row r="199" spans="1:20" hidden="1" x14ac:dyDescent="0.35"/>
    <row r="200" spans="1:20" hidden="1" x14ac:dyDescent="0.35"/>
    <row r="201" spans="1:20" hidden="1" x14ac:dyDescent="0.35"/>
    <row r="202" spans="1:20" hidden="1" x14ac:dyDescent="0.35"/>
    <row r="203" spans="1:20" hidden="1" x14ac:dyDescent="0.35"/>
    <row r="204" spans="1:20" hidden="1" x14ac:dyDescent="0.35"/>
    <row r="205" spans="1:20" hidden="1" x14ac:dyDescent="0.35"/>
    <row r="206" spans="1:20" hidden="1" x14ac:dyDescent="0.35"/>
    <row r="207" spans="1:20" hidden="1" x14ac:dyDescent="0.35"/>
    <row r="208" spans="1:20" hidden="1" x14ac:dyDescent="0.35"/>
    <row r="209" hidden="1" x14ac:dyDescent="0.35"/>
    <row r="210" hidden="1" x14ac:dyDescent="0.35"/>
    <row r="211" hidden="1" x14ac:dyDescent="0.35"/>
    <row r="212" hidden="1" x14ac:dyDescent="0.35"/>
    <row r="213" hidden="1" x14ac:dyDescent="0.35"/>
    <row r="214" hidden="1" x14ac:dyDescent="0.35"/>
  </sheetData>
  <protectedRanges>
    <protectedRange sqref="A187" name="M_NombreTesorero_1"/>
  </protectedRanges>
  <mergeCells count="3">
    <mergeCell ref="A187:F187"/>
    <mergeCell ref="A184:D184"/>
    <mergeCell ref="A185:D185"/>
  </mergeCells>
  <printOptions verticalCentered="1"/>
  <pageMargins left="0.78740157480314965" right="0.39370078740157483" top="0.78740157480314965" bottom="0.59055118110236227" header="0.31496062992125984" footer="0.31496062992125984"/>
  <pageSetup scale="50" fitToHeight="0" orientation="landscape" r:id="rId1"/>
  <headerFooter>
    <oddFooter>&amp;CPágina &amp;P de &amp;N</oddFooter>
  </headerFooter>
  <rowBreaks count="5" manualBreakCount="5">
    <brk id="47" max="18" man="1"/>
    <brk id="84" max="18" man="1"/>
    <brk id="100" max="18" man="1"/>
    <brk id="133" max="18" man="1"/>
    <brk id="165" max="18" man="1"/>
  </rowBreak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H46"/>
  <sheetViews>
    <sheetView zoomScale="98" zoomScaleNormal="98" workbookViewId="0">
      <pane ySplit="15" topLeftCell="A26" activePane="bottomLeft" state="frozen"/>
      <selection pane="bottomLeft" activeCell="D12" sqref="D12"/>
    </sheetView>
  </sheetViews>
  <sheetFormatPr baseColWidth="10" defaultColWidth="0" defaultRowHeight="14" zeroHeight="1" outlineLevelRow="1" x14ac:dyDescent="0.3"/>
  <cols>
    <col min="1" max="1" width="4" style="208" customWidth="1"/>
    <col min="2" max="2" width="10.26953125" style="237" customWidth="1"/>
    <col min="3" max="3" width="58" style="208" customWidth="1"/>
    <col min="4" max="4" width="21.81640625" style="208" customWidth="1"/>
    <col min="5" max="5" width="3.7265625" style="208" customWidth="1"/>
    <col min="6" max="8" width="0" style="18" hidden="1" customWidth="1"/>
    <col min="9" max="16384" width="11.453125" style="18" hidden="1"/>
  </cols>
  <sheetData>
    <row r="1" spans="1:5" x14ac:dyDescent="0.3"/>
    <row r="2" spans="1:5" x14ac:dyDescent="0.3"/>
    <row r="3" spans="1:5" x14ac:dyDescent="0.3">
      <c r="C3" s="344"/>
    </row>
    <row r="4" spans="1:5" x14ac:dyDescent="0.3">
      <c r="C4" s="344"/>
    </row>
    <row r="5" spans="1:5" x14ac:dyDescent="0.3"/>
    <row r="6" spans="1:5" ht="15" customHeight="1" x14ac:dyDescent="0.3">
      <c r="B6" s="353"/>
      <c r="C6" s="353"/>
      <c r="D6" s="353"/>
    </row>
    <row r="7" spans="1:5" ht="15" customHeight="1" x14ac:dyDescent="0.3">
      <c r="B7" s="253"/>
      <c r="C7" s="253"/>
      <c r="D7" s="253"/>
    </row>
    <row r="8" spans="1:5" x14ac:dyDescent="0.3">
      <c r="C8" s="252"/>
      <c r="D8" s="251"/>
    </row>
    <row r="9" spans="1:5" ht="14.5" customHeight="1" x14ac:dyDescent="0.3">
      <c r="B9" s="345" t="s">
        <v>1804</v>
      </c>
      <c r="C9" s="345"/>
      <c r="D9" s="345"/>
    </row>
    <row r="10" spans="1:5" s="20" customFormat="1" x14ac:dyDescent="0.3">
      <c r="A10" s="210"/>
      <c r="B10" s="238"/>
      <c r="C10" s="210"/>
      <c r="D10" s="210"/>
      <c r="E10" s="210"/>
    </row>
    <row r="11" spans="1:5" s="20" customFormat="1" x14ac:dyDescent="0.3">
      <c r="A11" s="210"/>
      <c r="B11" s="238"/>
      <c r="C11" s="211" t="s">
        <v>122</v>
      </c>
      <c r="D11" s="212">
        <v>139</v>
      </c>
      <c r="E11" s="210"/>
    </row>
    <row r="12" spans="1:5" s="20" customFormat="1" x14ac:dyDescent="0.3">
      <c r="A12" s="210"/>
      <c r="B12" s="238"/>
      <c r="C12" s="211"/>
      <c r="D12" s="141"/>
      <c r="E12" s="210"/>
    </row>
    <row r="13" spans="1:5" s="20" customFormat="1" x14ac:dyDescent="0.3">
      <c r="A13" s="210"/>
      <c r="B13" s="214"/>
      <c r="C13" s="211" t="s">
        <v>123</v>
      </c>
      <c r="D13" s="315">
        <v>45915</v>
      </c>
      <c r="E13" s="210"/>
    </row>
    <row r="14" spans="1:5" ht="7.5" customHeight="1" x14ac:dyDescent="0.3"/>
    <row r="15" spans="1:5" ht="20.25" customHeight="1" x14ac:dyDescent="0.3">
      <c r="B15" s="245" t="s">
        <v>1106</v>
      </c>
      <c r="C15" s="245" t="s">
        <v>87</v>
      </c>
      <c r="D15" s="246" t="s">
        <v>1114</v>
      </c>
    </row>
    <row r="16" spans="1:5" ht="20.25" customHeight="1" x14ac:dyDescent="0.3">
      <c r="B16" s="248">
        <v>1</v>
      </c>
      <c r="C16" s="249" t="s">
        <v>1119</v>
      </c>
      <c r="D16" s="250">
        <f>SUM(D17:D23)</f>
        <v>24761117.190000001</v>
      </c>
    </row>
    <row r="17" spans="1:5" ht="20.25" customHeight="1" outlineLevel="1" x14ac:dyDescent="0.3">
      <c r="B17" s="239">
        <v>11</v>
      </c>
      <c r="C17" s="240" t="s">
        <v>50</v>
      </c>
      <c r="D17" s="241">
        <f>+'I01'!E184</f>
        <v>2291805.6499999994</v>
      </c>
    </row>
    <row r="18" spans="1:5" ht="20.25" customHeight="1" outlineLevel="1" x14ac:dyDescent="0.3">
      <c r="B18" s="239">
        <v>12</v>
      </c>
      <c r="C18" s="240" t="s">
        <v>51</v>
      </c>
      <c r="D18" s="241">
        <f>+'I01'!E185</f>
        <v>0</v>
      </c>
    </row>
    <row r="19" spans="1:5" ht="20.25" customHeight="1" outlineLevel="1" x14ac:dyDescent="0.3">
      <c r="B19" s="239">
        <v>13</v>
      </c>
      <c r="C19" s="240" t="s">
        <v>52</v>
      </c>
      <c r="D19" s="241">
        <f>+'I01'!E186</f>
        <v>0</v>
      </c>
    </row>
    <row r="20" spans="1:5" ht="20.25" customHeight="1" outlineLevel="1" x14ac:dyDescent="0.3">
      <c r="B20" s="239">
        <v>14</v>
      </c>
      <c r="C20" s="240" t="s">
        <v>53</v>
      </c>
      <c r="D20" s="241">
        <f>+'I01'!E187</f>
        <v>179628.92</v>
      </c>
    </row>
    <row r="21" spans="1:5" ht="20.25" customHeight="1" outlineLevel="1" x14ac:dyDescent="0.3">
      <c r="B21" s="239">
        <v>15</v>
      </c>
      <c r="C21" s="240" t="s">
        <v>54</v>
      </c>
      <c r="D21" s="241">
        <f>+'I01'!E188</f>
        <v>22289682.620000001</v>
      </c>
    </row>
    <row r="22" spans="1:5" ht="20.25" customHeight="1" outlineLevel="1" x14ac:dyDescent="0.3">
      <c r="B22" s="239">
        <v>16</v>
      </c>
      <c r="C22" s="240" t="s">
        <v>55</v>
      </c>
      <c r="D22" s="241">
        <f>+'I01'!E189</f>
        <v>0</v>
      </c>
    </row>
    <row r="23" spans="1:5" ht="20.25" customHeight="1" outlineLevel="1" x14ac:dyDescent="0.3">
      <c r="B23" s="239">
        <v>17</v>
      </c>
      <c r="C23" s="240" t="s">
        <v>56</v>
      </c>
      <c r="D23" s="241">
        <f>+'I01'!E190</f>
        <v>0</v>
      </c>
    </row>
    <row r="24" spans="1:5" ht="20.25" customHeight="1" x14ac:dyDescent="0.3">
      <c r="B24" s="248">
        <v>2</v>
      </c>
      <c r="C24" s="249" t="s">
        <v>57</v>
      </c>
      <c r="D24" s="250">
        <f>SUM(D25:D27)</f>
        <v>15584728.17</v>
      </c>
    </row>
    <row r="25" spans="1:5" ht="20.25" customHeight="1" outlineLevel="1" x14ac:dyDescent="0.3">
      <c r="B25" s="239">
        <v>25</v>
      </c>
      <c r="C25" s="240" t="s">
        <v>54</v>
      </c>
      <c r="D25" s="242">
        <f>+'I01'!E192</f>
        <v>15584728.17</v>
      </c>
    </row>
    <row r="26" spans="1:5" ht="21" customHeight="1" outlineLevel="1" x14ac:dyDescent="0.3">
      <c r="B26" s="239">
        <v>26</v>
      </c>
      <c r="C26" s="240" t="s">
        <v>55</v>
      </c>
      <c r="D26" s="241">
        <f>+'I01'!E193</f>
        <v>0</v>
      </c>
    </row>
    <row r="27" spans="1:5" ht="21" customHeight="1" outlineLevel="1" x14ac:dyDescent="0.3">
      <c r="B27" s="239">
        <v>27</v>
      </c>
      <c r="C27" s="240" t="s">
        <v>58</v>
      </c>
      <c r="D27" s="241">
        <f>+'I01'!E194</f>
        <v>0</v>
      </c>
    </row>
    <row r="28" spans="1:5" ht="20.25" customHeight="1" x14ac:dyDescent="0.3">
      <c r="B28" s="352" t="s">
        <v>59</v>
      </c>
      <c r="C28" s="352"/>
      <c r="D28" s="247">
        <f>+D16+D24</f>
        <v>40345845.359999999</v>
      </c>
    </row>
    <row r="29" spans="1:5" x14ac:dyDescent="0.3"/>
    <row r="30" spans="1:5" x14ac:dyDescent="0.3"/>
    <row r="31" spans="1:5" x14ac:dyDescent="0.3"/>
    <row r="32" spans="1:5" s="1" customFormat="1" ht="13" x14ac:dyDescent="0.3">
      <c r="A32" s="147"/>
      <c r="B32" s="243"/>
      <c r="C32" s="57"/>
      <c r="D32" s="57"/>
      <c r="E32" s="57"/>
    </row>
    <row r="33" spans="1:8" s="1" customFormat="1" ht="13" x14ac:dyDescent="0.3">
      <c r="A33" s="341"/>
      <c r="B33" s="341"/>
      <c r="C33" s="341"/>
      <c r="D33" s="341"/>
      <c r="E33" s="57"/>
    </row>
    <row r="34" spans="1:8" s="1" customFormat="1" ht="13" x14ac:dyDescent="0.3">
      <c r="A34" s="342"/>
      <c r="B34" s="342"/>
      <c r="C34" s="342"/>
      <c r="D34" s="342"/>
      <c r="E34" s="159"/>
      <c r="F34" s="6"/>
      <c r="G34" s="7"/>
      <c r="H34" s="7"/>
    </row>
    <row r="35" spans="1:8" s="1" customFormat="1" ht="13" x14ac:dyDescent="0.3">
      <c r="A35" s="161"/>
      <c r="B35" s="244"/>
      <c r="C35" s="159"/>
      <c r="D35" s="159"/>
      <c r="E35" s="159"/>
      <c r="F35" s="8"/>
      <c r="G35" s="7"/>
      <c r="H35" s="7"/>
    </row>
    <row r="36" spans="1:8" s="1" customFormat="1" ht="13" x14ac:dyDescent="0.3">
      <c r="A36" s="342"/>
      <c r="B36" s="342"/>
      <c r="C36" s="342"/>
      <c r="D36" s="342"/>
      <c r="E36" s="159"/>
      <c r="F36" s="9"/>
      <c r="G36" s="7"/>
      <c r="H36" s="7"/>
    </row>
    <row r="37" spans="1:8" s="1" customFormat="1" ht="13" x14ac:dyDescent="0.3">
      <c r="A37" s="147"/>
      <c r="B37" s="148"/>
      <c r="C37" s="57"/>
      <c r="D37" s="57"/>
      <c r="E37" s="160"/>
      <c r="F37" s="11"/>
    </row>
    <row r="38" spans="1:8" s="1" customFormat="1" ht="14.5" x14ac:dyDescent="0.35">
      <c r="A38" s="57"/>
      <c r="B38" s="340" t="s">
        <v>205</v>
      </c>
      <c r="C38" s="340"/>
      <c r="D38" s="340"/>
      <c r="E38" s="165"/>
      <c r="F38" s="10"/>
    </row>
    <row r="39" spans="1:8" s="1" customFormat="1" ht="18.75" customHeight="1" x14ac:dyDescent="0.3">
      <c r="A39" s="147"/>
      <c r="B39" s="244"/>
      <c r="C39" s="159"/>
      <c r="D39" s="159"/>
      <c r="E39" s="159"/>
      <c r="F39" s="6"/>
    </row>
    <row r="40" spans="1:8" s="1" customFormat="1" ht="18.75" customHeight="1" x14ac:dyDescent="0.3">
      <c r="A40" s="147"/>
      <c r="B40" s="148"/>
      <c r="C40" s="57"/>
      <c r="D40" s="57"/>
      <c r="E40" s="57"/>
    </row>
    <row r="41" spans="1:8" s="1" customFormat="1" ht="18.75" customHeight="1" x14ac:dyDescent="0.3">
      <c r="A41" s="147"/>
      <c r="B41" s="148"/>
      <c r="C41" s="57"/>
      <c r="D41" s="57"/>
      <c r="E41" s="57"/>
    </row>
    <row r="42" spans="1:8" s="1" customFormat="1" ht="18.75" customHeight="1" x14ac:dyDescent="0.3">
      <c r="A42" s="147"/>
      <c r="B42" s="148"/>
      <c r="C42" s="57"/>
      <c r="D42" s="57"/>
      <c r="E42" s="57"/>
    </row>
    <row r="43" spans="1:8" s="1" customFormat="1" ht="18.75" customHeight="1" x14ac:dyDescent="0.3">
      <c r="A43" s="147"/>
      <c r="B43" s="148"/>
      <c r="C43" s="57"/>
      <c r="D43" s="57"/>
      <c r="E43" s="57"/>
    </row>
    <row r="44" spans="1:8" s="1" customFormat="1" ht="13" x14ac:dyDescent="0.3">
      <c r="A44" s="147"/>
      <c r="B44" s="148"/>
      <c r="C44" s="57"/>
      <c r="D44" s="57"/>
      <c r="E44" s="57"/>
    </row>
    <row r="45" spans="1:8" x14ac:dyDescent="0.3"/>
    <row r="46" spans="1:8" x14ac:dyDescent="0.3"/>
  </sheetData>
  <protectedRanges>
    <protectedRange sqref="B38" name="M_NombreTesorero_1"/>
  </protectedRanges>
  <mergeCells count="8">
    <mergeCell ref="C3:C4"/>
    <mergeCell ref="B38:D38"/>
    <mergeCell ref="B9:D9"/>
    <mergeCell ref="A33:D33"/>
    <mergeCell ref="B28:C28"/>
    <mergeCell ref="A34:D34"/>
    <mergeCell ref="A36:D36"/>
    <mergeCell ref="B6:D6"/>
  </mergeCells>
  <printOptions horizontalCentered="1"/>
  <pageMargins left="0.70866141732283472" right="0.70866141732283472" top="0.74803149606299213" bottom="0.74803149606299213" header="0.31496062992125984" footer="0.31496062992125984"/>
  <pageSetup scale="92" fitToHeight="0" orientation="portrait" verticalDpi="0" r:id="rId1"/>
  <headerFooter>
    <oddFooter>&amp;CPágina &amp;P de &amp;N</oddFooter>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813"/>
  <sheetViews>
    <sheetView tabSelected="1" view="pageBreakPreview" topLeftCell="A6" zoomScale="80" zoomScaleNormal="80" zoomScaleSheetLayoutView="80" zoomScalePageLayoutView="70" workbookViewId="0">
      <pane xSplit="5" ySplit="9" topLeftCell="F749" activePane="bottomRight" state="frozen"/>
      <selection activeCell="A6" sqref="A6"/>
      <selection pane="topRight" activeCell="F6" sqref="F6"/>
      <selection pane="bottomLeft" activeCell="A15" sqref="A15"/>
      <selection pane="bottomRight" activeCell="H803" sqref="H803"/>
    </sheetView>
  </sheetViews>
  <sheetFormatPr baseColWidth="10" defaultColWidth="0" defaultRowHeight="14.5" outlineLevelRow="6" x14ac:dyDescent="0.35"/>
  <cols>
    <col min="1" max="1" width="3.81640625" customWidth="1"/>
    <col min="2" max="2" width="11.453125" style="12" customWidth="1"/>
    <col min="3" max="3" width="16.26953125" customWidth="1"/>
    <col min="4" max="4" width="63.26953125" style="13" customWidth="1"/>
    <col min="5" max="5" width="1.453125" customWidth="1"/>
    <col min="6" max="6" width="19.7265625" customWidth="1"/>
    <col min="7" max="7" width="1.1796875" customWidth="1"/>
    <col min="8" max="8" width="19.54296875" customWidth="1"/>
    <col min="9" max="9" width="1.1796875" customWidth="1"/>
    <col min="10" max="10" width="19.54296875" customWidth="1"/>
    <col min="11" max="11" width="1.26953125" customWidth="1"/>
    <col min="12" max="15" width="13.81640625" customWidth="1"/>
    <col min="16" max="17" width="11.7265625" customWidth="1"/>
    <col min="18" max="18" width="11.90625" customWidth="1"/>
    <col min="19" max="19" width="12.453125" customWidth="1"/>
    <col min="20" max="23" width="11.7265625" customWidth="1"/>
    <col min="24" max="24" width="3.81640625" customWidth="1"/>
    <col min="25" max="16384" width="11.453125" hidden="1"/>
  </cols>
  <sheetData>
    <row r="1" spans="1:24" x14ac:dyDescent="0.35">
      <c r="A1" s="55"/>
      <c r="B1" s="68"/>
      <c r="C1" s="55"/>
      <c r="D1" s="69"/>
      <c r="E1" s="55"/>
      <c r="F1" s="55"/>
      <c r="G1" s="55"/>
      <c r="H1" s="55"/>
      <c r="I1" s="55"/>
      <c r="J1" s="55"/>
      <c r="K1" s="55"/>
      <c r="L1" s="55"/>
      <c r="M1" s="55"/>
      <c r="N1" s="55"/>
      <c r="O1" s="55"/>
      <c r="P1" s="55"/>
      <c r="Q1" s="55"/>
      <c r="R1" s="55"/>
      <c r="S1" s="55"/>
      <c r="T1" s="55"/>
      <c r="U1" s="55"/>
      <c r="V1" s="55"/>
      <c r="W1" s="55"/>
      <c r="X1" s="55"/>
    </row>
    <row r="2" spans="1:24" x14ac:dyDescent="0.35">
      <c r="A2" s="55"/>
      <c r="B2" s="68"/>
      <c r="C2" s="55"/>
      <c r="D2" s="78"/>
      <c r="E2" s="78"/>
      <c r="F2" s="78"/>
      <c r="G2" s="78"/>
      <c r="H2" s="78"/>
      <c r="I2" s="78"/>
      <c r="J2" s="78"/>
      <c r="K2" s="78"/>
      <c r="L2" s="78"/>
      <c r="M2" s="78"/>
      <c r="N2" s="78"/>
      <c r="O2" s="78"/>
      <c r="P2" s="78"/>
      <c r="Q2" s="78"/>
      <c r="R2" s="78"/>
      <c r="S2" s="78"/>
      <c r="T2" s="78"/>
      <c r="U2" s="78"/>
      <c r="V2" s="78"/>
      <c r="W2" s="78"/>
      <c r="X2" s="55"/>
    </row>
    <row r="3" spans="1:24" x14ac:dyDescent="0.35">
      <c r="A3" s="55"/>
      <c r="B3" s="68"/>
      <c r="C3" s="55"/>
      <c r="D3" s="79"/>
      <c r="E3" s="79"/>
      <c r="F3" s="79"/>
      <c r="G3" s="79"/>
      <c r="H3" s="79"/>
      <c r="I3" s="79"/>
      <c r="J3" s="79"/>
      <c r="K3" s="79"/>
      <c r="L3" s="79"/>
      <c r="M3" s="79"/>
      <c r="N3" s="79"/>
      <c r="O3" s="79"/>
      <c r="P3" s="79"/>
      <c r="Q3" s="79"/>
      <c r="R3" s="79"/>
      <c r="S3" s="79"/>
      <c r="T3" s="79"/>
      <c r="U3" s="79"/>
      <c r="V3" s="79"/>
      <c r="W3" s="79"/>
      <c r="X3" s="55"/>
    </row>
    <row r="4" spans="1:24" x14ac:dyDescent="0.35">
      <c r="A4" s="55"/>
      <c r="B4" s="68"/>
      <c r="C4" s="55"/>
      <c r="D4" s="80"/>
      <c r="E4" s="80"/>
      <c r="F4" s="80"/>
      <c r="G4" s="80"/>
      <c r="H4" s="80"/>
      <c r="I4" s="80"/>
      <c r="J4" s="80"/>
      <c r="K4" s="80"/>
      <c r="L4" s="80"/>
      <c r="M4" s="80"/>
      <c r="N4" s="80"/>
      <c r="O4" s="80"/>
      <c r="P4" s="80"/>
      <c r="Q4" s="80"/>
      <c r="R4" s="80"/>
      <c r="S4" s="80"/>
      <c r="T4" s="80"/>
      <c r="U4" s="80"/>
      <c r="V4" s="80"/>
      <c r="W4" s="80"/>
      <c r="X4" s="55"/>
    </row>
    <row r="5" spans="1:24" ht="15.5" x14ac:dyDescent="0.35">
      <c r="A5" s="55"/>
      <c r="B5" s="68"/>
      <c r="C5" s="55"/>
      <c r="D5" s="81"/>
      <c r="E5" s="81"/>
      <c r="F5" s="81"/>
      <c r="G5" s="81"/>
      <c r="H5" s="81"/>
      <c r="I5" s="81"/>
      <c r="J5" s="81"/>
      <c r="K5" s="81"/>
      <c r="L5" s="81"/>
      <c r="M5" s="81"/>
      <c r="N5" s="81"/>
      <c r="O5" s="81"/>
      <c r="P5" s="81"/>
      <c r="Q5" s="81"/>
      <c r="R5" s="81"/>
      <c r="S5" s="81"/>
      <c r="T5" s="81"/>
      <c r="U5" s="81"/>
      <c r="V5" s="81"/>
      <c r="W5" s="81"/>
      <c r="X5" s="55"/>
    </row>
    <row r="6" spans="1:24" x14ac:dyDescent="0.35">
      <c r="A6" s="55"/>
      <c r="B6" s="68"/>
      <c r="C6" s="55"/>
      <c r="D6" s="80"/>
      <c r="E6" s="80"/>
      <c r="F6" s="80"/>
      <c r="G6" s="80"/>
      <c r="H6" s="80"/>
      <c r="I6" s="80"/>
      <c r="J6" s="80"/>
      <c r="K6" s="80"/>
      <c r="L6" s="80"/>
      <c r="M6" s="80"/>
      <c r="N6" s="80"/>
      <c r="O6" s="80"/>
      <c r="P6" s="80"/>
      <c r="Q6" s="80"/>
      <c r="R6" s="80"/>
      <c r="S6" s="80"/>
      <c r="T6" s="80"/>
      <c r="U6" s="80"/>
      <c r="V6" s="80"/>
      <c r="W6" s="80"/>
      <c r="X6" s="55"/>
    </row>
    <row r="7" spans="1:24" ht="15.5" x14ac:dyDescent="0.35">
      <c r="A7" s="55"/>
      <c r="B7" s="359" t="s">
        <v>1824</v>
      </c>
      <c r="C7" s="359"/>
      <c r="D7" s="359"/>
      <c r="E7" s="359"/>
      <c r="F7" s="359"/>
      <c r="G7" s="82"/>
      <c r="H7" s="82"/>
      <c r="I7" s="82"/>
      <c r="J7" s="82"/>
      <c r="K7" s="82"/>
      <c r="L7" s="82"/>
      <c r="M7" s="82"/>
      <c r="N7" s="82"/>
      <c r="O7" s="82"/>
      <c r="P7" s="82"/>
      <c r="Q7" s="82"/>
      <c r="R7" s="82"/>
      <c r="S7" s="82"/>
      <c r="T7" s="82"/>
      <c r="U7" s="82"/>
      <c r="V7" s="82"/>
      <c r="W7" s="82"/>
      <c r="X7" s="55"/>
    </row>
    <row r="8" spans="1:24" ht="12.65" customHeight="1" x14ac:dyDescent="0.35">
      <c r="A8" s="55"/>
      <c r="B8" s="68"/>
      <c r="C8" s="55"/>
      <c r="D8" s="82"/>
      <c r="E8" s="82"/>
      <c r="F8" s="82"/>
      <c r="G8" s="82"/>
      <c r="H8" s="82"/>
      <c r="I8" s="82"/>
      <c r="J8" s="82"/>
      <c r="K8" s="82"/>
      <c r="L8" s="82"/>
      <c r="M8" s="82"/>
      <c r="N8" s="82"/>
      <c r="O8" s="82"/>
      <c r="P8" s="82"/>
      <c r="Q8" s="82"/>
      <c r="R8" s="82"/>
      <c r="S8" s="82"/>
      <c r="T8" s="82"/>
      <c r="U8" s="82"/>
      <c r="V8" s="82"/>
      <c r="W8" s="82"/>
      <c r="X8" s="55"/>
    </row>
    <row r="9" spans="1:24" x14ac:dyDescent="0.35">
      <c r="A9" s="55"/>
      <c r="B9" s="68"/>
      <c r="C9" s="55"/>
      <c r="D9" s="83" t="s">
        <v>122</v>
      </c>
      <c r="E9" s="55"/>
      <c r="F9" s="84">
        <v>139</v>
      </c>
      <c r="G9" s="55"/>
      <c r="H9" s="55"/>
      <c r="I9" s="55"/>
      <c r="J9" s="55"/>
      <c r="K9" s="55"/>
      <c r="L9" s="55"/>
      <c r="M9" s="55"/>
      <c r="N9" s="55"/>
      <c r="O9" s="55"/>
      <c r="P9" s="55"/>
      <c r="Q9" s="55"/>
      <c r="R9" s="55"/>
      <c r="S9" s="55"/>
      <c r="T9" s="55"/>
      <c r="U9" s="55"/>
      <c r="V9" s="55"/>
      <c r="W9" s="55"/>
      <c r="X9" s="55"/>
    </row>
    <row r="10" spans="1:24" ht="4" customHeight="1" x14ac:dyDescent="0.35">
      <c r="A10" s="55"/>
      <c r="B10" s="68"/>
      <c r="C10" s="55"/>
      <c r="D10" s="83"/>
      <c r="E10" s="55"/>
      <c r="F10" s="55"/>
      <c r="G10" s="55"/>
      <c r="H10" s="55"/>
      <c r="I10" s="55"/>
      <c r="J10" s="55"/>
      <c r="K10" s="55"/>
      <c r="L10" s="55"/>
      <c r="M10" s="55"/>
      <c r="N10" s="55"/>
      <c r="O10" s="55"/>
      <c r="P10" s="55"/>
      <c r="Q10" s="55"/>
      <c r="R10" s="55"/>
      <c r="S10" s="55"/>
      <c r="T10" s="55"/>
      <c r="U10" s="55"/>
      <c r="V10" s="55"/>
      <c r="W10" s="55"/>
      <c r="X10" s="55"/>
    </row>
    <row r="11" spans="1:24" x14ac:dyDescent="0.35">
      <c r="A11" s="55"/>
      <c r="B11" s="68"/>
      <c r="C11" s="55"/>
      <c r="D11" s="85" t="s">
        <v>123</v>
      </c>
      <c r="E11" s="55"/>
      <c r="F11" s="316">
        <v>45915</v>
      </c>
      <c r="G11" s="55"/>
      <c r="H11" s="55"/>
      <c r="I11" s="55"/>
      <c r="J11" s="55"/>
      <c r="K11" s="55"/>
      <c r="L11" s="55"/>
      <c r="M11" s="55"/>
      <c r="N11" s="55"/>
      <c r="O11" s="55"/>
      <c r="P11" s="55"/>
      <c r="Q11" s="55"/>
      <c r="R11" s="55"/>
      <c r="S11" s="55"/>
      <c r="T11" s="55"/>
      <c r="U11" s="55"/>
      <c r="V11" s="55"/>
      <c r="W11" s="55"/>
      <c r="X11" s="55"/>
    </row>
    <row r="12" spans="1:24" ht="15" thickBot="1" x14ac:dyDescent="0.4">
      <c r="A12" s="55"/>
      <c r="B12" s="68"/>
      <c r="C12" s="55"/>
      <c r="D12" s="79"/>
      <c r="E12" s="79"/>
      <c r="F12" s="79"/>
      <c r="G12" s="79"/>
      <c r="H12" s="79"/>
      <c r="I12" s="79"/>
      <c r="J12" s="79"/>
      <c r="K12" s="79"/>
      <c r="L12" s="79"/>
      <c r="M12" s="79"/>
      <c r="N12" s="79"/>
      <c r="O12" s="79"/>
      <c r="P12" s="79"/>
      <c r="Q12" s="79"/>
      <c r="R12" s="79"/>
      <c r="S12" s="79"/>
      <c r="T12" s="79"/>
      <c r="U12" s="79"/>
      <c r="V12" s="79"/>
      <c r="W12" s="79"/>
      <c r="X12" s="55"/>
    </row>
    <row r="13" spans="1:24" ht="15" thickBot="1" x14ac:dyDescent="0.4">
      <c r="A13" s="55"/>
      <c r="B13" s="360" t="s">
        <v>206</v>
      </c>
      <c r="C13" s="354" t="s">
        <v>207</v>
      </c>
      <c r="D13" s="360" t="s">
        <v>208</v>
      </c>
      <c r="E13" s="129"/>
      <c r="F13" s="354" t="s">
        <v>1837</v>
      </c>
      <c r="G13" s="129"/>
      <c r="H13" s="354" t="s">
        <v>1836</v>
      </c>
      <c r="I13" s="129"/>
      <c r="J13" s="354" t="s">
        <v>1838</v>
      </c>
      <c r="K13" s="130"/>
      <c r="L13" s="356">
        <v>2024</v>
      </c>
      <c r="M13" s="357"/>
      <c r="N13" s="357"/>
      <c r="O13" s="358"/>
      <c r="P13" s="356">
        <v>2025</v>
      </c>
      <c r="Q13" s="357"/>
      <c r="R13" s="357"/>
      <c r="S13" s="357"/>
      <c r="T13" s="357"/>
      <c r="U13" s="357"/>
      <c r="V13" s="357"/>
      <c r="W13" s="358"/>
      <c r="X13" s="55"/>
    </row>
    <row r="14" spans="1:24" s="14" customFormat="1" ht="12.5" thickBot="1" x14ac:dyDescent="0.25">
      <c r="A14" s="72"/>
      <c r="B14" s="355"/>
      <c r="C14" s="361"/>
      <c r="D14" s="355"/>
      <c r="E14" s="131"/>
      <c r="F14" s="355"/>
      <c r="G14" s="131"/>
      <c r="H14" s="355"/>
      <c r="I14" s="131"/>
      <c r="J14" s="355"/>
      <c r="K14" s="131"/>
      <c r="L14" s="132" t="s">
        <v>218</v>
      </c>
      <c r="M14" s="132" t="s">
        <v>219</v>
      </c>
      <c r="N14" s="132" t="s">
        <v>220</v>
      </c>
      <c r="O14" s="132" t="s">
        <v>221</v>
      </c>
      <c r="P14" s="132" t="s">
        <v>210</v>
      </c>
      <c r="Q14" s="132" t="s">
        <v>211</v>
      </c>
      <c r="R14" s="132" t="s">
        <v>212</v>
      </c>
      <c r="S14" s="132" t="s">
        <v>213</v>
      </c>
      <c r="T14" s="132" t="s">
        <v>214</v>
      </c>
      <c r="U14" s="132" t="s">
        <v>215</v>
      </c>
      <c r="V14" s="132" t="s">
        <v>216</v>
      </c>
      <c r="W14" s="132" t="s">
        <v>217</v>
      </c>
      <c r="X14" s="77"/>
    </row>
    <row r="15" spans="1:24" s="1" customFormat="1" ht="13" x14ac:dyDescent="0.3">
      <c r="A15" s="57"/>
      <c r="B15" s="378">
        <v>1</v>
      </c>
      <c r="C15" s="368" t="s">
        <v>222</v>
      </c>
      <c r="D15" s="368" t="s">
        <v>73</v>
      </c>
      <c r="E15" s="379"/>
      <c r="F15" s="380">
        <f>SUM(L15:W15)</f>
        <v>1227244.1400000001</v>
      </c>
      <c r="G15" s="381"/>
      <c r="H15" s="380">
        <f t="shared" ref="H15:H79" si="0">SUM(L15:O15)</f>
        <v>132729.19099999999</v>
      </c>
      <c r="I15" s="381"/>
      <c r="J15" s="380">
        <f>SUM(P15:W15)</f>
        <v>1094514.949</v>
      </c>
      <c r="K15" s="379"/>
      <c r="L15" s="380">
        <f>SUM(L16+L35+L46+L47+L48+L49+L50+L56+L65)</f>
        <v>32675.09</v>
      </c>
      <c r="M15" s="380">
        <f>SUM(M16+M35+M46+M47+M48+M49+M50+M56+M65)</f>
        <v>36904.631000000001</v>
      </c>
      <c r="N15" s="380">
        <f t="shared" ref="N15:W15" si="1">SUM(N16+N35+N46+N47+N48+N49+N50+N56+N65)</f>
        <v>28664.809999999998</v>
      </c>
      <c r="O15" s="380">
        <f t="shared" si="1"/>
        <v>34484.660000000003</v>
      </c>
      <c r="P15" s="380">
        <f t="shared" si="1"/>
        <v>711679.42599999998</v>
      </c>
      <c r="Q15" s="380">
        <f t="shared" si="1"/>
        <v>76297.88</v>
      </c>
      <c r="R15" s="380">
        <f t="shared" si="1"/>
        <v>43476.67</v>
      </c>
      <c r="S15" s="380">
        <f t="shared" si="1"/>
        <v>49414.9</v>
      </c>
      <c r="T15" s="380">
        <f t="shared" si="1"/>
        <v>34975.83</v>
      </c>
      <c r="U15" s="380">
        <f t="shared" si="1"/>
        <v>66084.33</v>
      </c>
      <c r="V15" s="380">
        <f t="shared" si="1"/>
        <v>47456.853000000003</v>
      </c>
      <c r="W15" s="380">
        <f t="shared" si="1"/>
        <v>65129.06</v>
      </c>
      <c r="X15" s="57"/>
    </row>
    <row r="16" spans="1:24" s="1" customFormat="1" ht="15" customHeight="1" outlineLevel="1" x14ac:dyDescent="0.3">
      <c r="A16" s="57"/>
      <c r="B16" s="382">
        <v>11</v>
      </c>
      <c r="C16" s="383" t="s">
        <v>223</v>
      </c>
      <c r="D16" s="384" t="s">
        <v>125</v>
      </c>
      <c r="E16" s="379"/>
      <c r="F16" s="385">
        <f t="shared" ref="F16:F79" si="2">SUM(L16:W16)</f>
        <v>0</v>
      </c>
      <c r="G16" s="381"/>
      <c r="H16" s="385">
        <f t="shared" si="0"/>
        <v>0</v>
      </c>
      <c r="I16" s="381"/>
      <c r="J16" s="385">
        <f t="shared" ref="J16:J80" si="3">SUM(P16:W16)</f>
        <v>0</v>
      </c>
      <c r="K16" s="379"/>
      <c r="L16" s="385">
        <f>SUM(L17,L26,L32)</f>
        <v>0</v>
      </c>
      <c r="M16" s="385">
        <f>SUM(M17+M26+M32)</f>
        <v>0</v>
      </c>
      <c r="N16" s="385">
        <f t="shared" ref="N16:W16" si="4">SUM(N17+N26+N32)</f>
        <v>0</v>
      </c>
      <c r="O16" s="385">
        <f t="shared" si="4"/>
        <v>0</v>
      </c>
      <c r="P16" s="385">
        <f t="shared" si="4"/>
        <v>0</v>
      </c>
      <c r="Q16" s="385">
        <f t="shared" si="4"/>
        <v>0</v>
      </c>
      <c r="R16" s="385">
        <f t="shared" si="4"/>
        <v>0</v>
      </c>
      <c r="S16" s="385">
        <f t="shared" si="4"/>
        <v>0</v>
      </c>
      <c r="T16" s="385">
        <f t="shared" si="4"/>
        <v>0</v>
      </c>
      <c r="U16" s="385">
        <f t="shared" si="4"/>
        <v>0</v>
      </c>
      <c r="V16" s="385">
        <f t="shared" si="4"/>
        <v>0</v>
      </c>
      <c r="W16" s="385">
        <f t="shared" si="4"/>
        <v>0</v>
      </c>
      <c r="X16" s="57"/>
    </row>
    <row r="17" spans="1:24" s="1" customFormat="1" ht="15" customHeight="1" outlineLevel="2" x14ac:dyDescent="0.3">
      <c r="A17" s="57"/>
      <c r="B17" s="386">
        <v>1101</v>
      </c>
      <c r="C17" s="387" t="s">
        <v>224</v>
      </c>
      <c r="D17" s="388" t="s">
        <v>126</v>
      </c>
      <c r="E17" s="379"/>
      <c r="F17" s="389">
        <f t="shared" si="2"/>
        <v>0</v>
      </c>
      <c r="G17" s="381"/>
      <c r="H17" s="389">
        <f t="shared" si="0"/>
        <v>0</v>
      </c>
      <c r="I17" s="381"/>
      <c r="J17" s="389">
        <f>SUM(P17:W17)</f>
        <v>0</v>
      </c>
      <c r="K17" s="379"/>
      <c r="L17" s="389">
        <f>SUM(L18,L19,L20,L21,L22,L23,L24,L25)</f>
        <v>0</v>
      </c>
      <c r="M17" s="389">
        <f t="shared" ref="M17:W17" si="5">SUM(M18:M25)</f>
        <v>0</v>
      </c>
      <c r="N17" s="389">
        <f t="shared" si="5"/>
        <v>0</v>
      </c>
      <c r="O17" s="389">
        <f t="shared" si="5"/>
        <v>0</v>
      </c>
      <c r="P17" s="389">
        <f t="shared" si="5"/>
        <v>0</v>
      </c>
      <c r="Q17" s="389">
        <f t="shared" si="5"/>
        <v>0</v>
      </c>
      <c r="R17" s="389">
        <f t="shared" si="5"/>
        <v>0</v>
      </c>
      <c r="S17" s="389">
        <f>SUM(S18:S25)</f>
        <v>0</v>
      </c>
      <c r="T17" s="389">
        <f t="shared" si="5"/>
        <v>0</v>
      </c>
      <c r="U17" s="389">
        <f t="shared" si="5"/>
        <v>0</v>
      </c>
      <c r="V17" s="389">
        <f t="shared" si="5"/>
        <v>0</v>
      </c>
      <c r="W17" s="389">
        <f t="shared" si="5"/>
        <v>0</v>
      </c>
      <c r="X17" s="57"/>
    </row>
    <row r="18" spans="1:24" s="1" customFormat="1" ht="13" outlineLevel="3" x14ac:dyDescent="0.3">
      <c r="A18" s="57"/>
      <c r="B18" s="390">
        <v>110101</v>
      </c>
      <c r="C18" s="391" t="s">
        <v>372</v>
      </c>
      <c r="D18" s="392" t="s">
        <v>373</v>
      </c>
      <c r="E18" s="393"/>
      <c r="F18" s="394">
        <f t="shared" si="2"/>
        <v>0</v>
      </c>
      <c r="G18" s="395"/>
      <c r="H18" s="394">
        <f t="shared" si="0"/>
        <v>0</v>
      </c>
      <c r="I18" s="395"/>
      <c r="J18" s="396">
        <f t="shared" si="3"/>
        <v>0</v>
      </c>
      <c r="K18" s="393"/>
      <c r="L18" s="394">
        <v>0</v>
      </c>
      <c r="M18" s="394">
        <v>0</v>
      </c>
      <c r="N18" s="394">
        <v>0</v>
      </c>
      <c r="O18" s="394">
        <v>0</v>
      </c>
      <c r="P18" s="394">
        <v>0</v>
      </c>
      <c r="Q18" s="394">
        <v>0</v>
      </c>
      <c r="R18" s="394">
        <v>0</v>
      </c>
      <c r="S18" s="394">
        <v>0</v>
      </c>
      <c r="T18" s="394">
        <v>0</v>
      </c>
      <c r="U18" s="394">
        <v>0</v>
      </c>
      <c r="V18" s="394">
        <v>0</v>
      </c>
      <c r="W18" s="394">
        <v>0</v>
      </c>
      <c r="X18" s="57"/>
    </row>
    <row r="19" spans="1:24" s="1" customFormat="1" ht="13" outlineLevel="3" x14ac:dyDescent="0.3">
      <c r="A19" s="57"/>
      <c r="B19" s="390">
        <v>110102</v>
      </c>
      <c r="C19" s="391" t="s">
        <v>374</v>
      </c>
      <c r="D19" s="392" t="s">
        <v>375</v>
      </c>
      <c r="E19" s="393"/>
      <c r="F19" s="394">
        <f t="shared" si="2"/>
        <v>0</v>
      </c>
      <c r="G19" s="395"/>
      <c r="H19" s="394">
        <f t="shared" si="0"/>
        <v>0</v>
      </c>
      <c r="I19" s="395"/>
      <c r="J19" s="396">
        <f t="shared" si="3"/>
        <v>0</v>
      </c>
      <c r="K19" s="393"/>
      <c r="L19" s="394">
        <v>0</v>
      </c>
      <c r="M19" s="394">
        <v>0</v>
      </c>
      <c r="N19" s="394">
        <v>0</v>
      </c>
      <c r="O19" s="394">
        <v>0</v>
      </c>
      <c r="P19" s="394">
        <v>0</v>
      </c>
      <c r="Q19" s="394">
        <v>0</v>
      </c>
      <c r="R19" s="394">
        <v>0</v>
      </c>
      <c r="S19" s="394">
        <v>0</v>
      </c>
      <c r="T19" s="394">
        <v>0</v>
      </c>
      <c r="U19" s="394">
        <v>0</v>
      </c>
      <c r="V19" s="394">
        <v>0</v>
      </c>
      <c r="W19" s="394">
        <v>0</v>
      </c>
      <c r="X19" s="57"/>
    </row>
    <row r="20" spans="1:24" s="1" customFormat="1" ht="13" outlineLevel="3" x14ac:dyDescent="0.3">
      <c r="A20" s="57"/>
      <c r="B20" s="390">
        <v>110103</v>
      </c>
      <c r="C20" s="391" t="s">
        <v>376</v>
      </c>
      <c r="D20" s="392" t="s">
        <v>377</v>
      </c>
      <c r="E20" s="393"/>
      <c r="F20" s="394">
        <f t="shared" si="2"/>
        <v>0</v>
      </c>
      <c r="G20" s="395"/>
      <c r="H20" s="394">
        <f t="shared" si="0"/>
        <v>0</v>
      </c>
      <c r="I20" s="395"/>
      <c r="J20" s="396">
        <f t="shared" si="3"/>
        <v>0</v>
      </c>
      <c r="K20" s="393"/>
      <c r="L20" s="394">
        <v>0</v>
      </c>
      <c r="M20" s="394">
        <v>0</v>
      </c>
      <c r="N20" s="394">
        <v>0</v>
      </c>
      <c r="O20" s="394">
        <v>0</v>
      </c>
      <c r="P20" s="394">
        <v>0</v>
      </c>
      <c r="Q20" s="394">
        <v>0</v>
      </c>
      <c r="R20" s="394">
        <v>0</v>
      </c>
      <c r="S20" s="394">
        <v>0</v>
      </c>
      <c r="T20" s="394">
        <v>0</v>
      </c>
      <c r="U20" s="394">
        <v>0</v>
      </c>
      <c r="V20" s="394">
        <v>0</v>
      </c>
      <c r="W20" s="394">
        <v>0</v>
      </c>
      <c r="X20" s="57"/>
    </row>
    <row r="21" spans="1:24" s="1" customFormat="1" ht="13" outlineLevel="3" x14ac:dyDescent="0.3">
      <c r="A21" s="57"/>
      <c r="B21" s="390">
        <v>110104</v>
      </c>
      <c r="C21" s="391" t="s">
        <v>378</v>
      </c>
      <c r="D21" s="392" t="s">
        <v>379</v>
      </c>
      <c r="E21" s="393"/>
      <c r="F21" s="394">
        <f t="shared" si="2"/>
        <v>0</v>
      </c>
      <c r="G21" s="395"/>
      <c r="H21" s="394">
        <f t="shared" si="0"/>
        <v>0</v>
      </c>
      <c r="I21" s="395"/>
      <c r="J21" s="396">
        <f t="shared" si="3"/>
        <v>0</v>
      </c>
      <c r="K21" s="393"/>
      <c r="L21" s="394">
        <v>0</v>
      </c>
      <c r="M21" s="394">
        <v>0</v>
      </c>
      <c r="N21" s="394">
        <v>0</v>
      </c>
      <c r="O21" s="394">
        <v>0</v>
      </c>
      <c r="P21" s="394">
        <v>0</v>
      </c>
      <c r="Q21" s="394">
        <v>0</v>
      </c>
      <c r="R21" s="394">
        <v>0</v>
      </c>
      <c r="S21" s="394">
        <v>0</v>
      </c>
      <c r="T21" s="394">
        <v>0</v>
      </c>
      <c r="U21" s="394">
        <v>0</v>
      </c>
      <c r="V21" s="394">
        <v>0</v>
      </c>
      <c r="W21" s="394">
        <v>0</v>
      </c>
      <c r="X21" s="57"/>
    </row>
    <row r="22" spans="1:24" s="1" customFormat="1" ht="13" outlineLevel="3" x14ac:dyDescent="0.3">
      <c r="A22" s="57"/>
      <c r="B22" s="390">
        <v>110105</v>
      </c>
      <c r="C22" s="391" t="s">
        <v>380</v>
      </c>
      <c r="D22" s="392" t="s">
        <v>381</v>
      </c>
      <c r="E22" s="393"/>
      <c r="F22" s="394">
        <f t="shared" si="2"/>
        <v>0</v>
      </c>
      <c r="G22" s="395"/>
      <c r="H22" s="394">
        <f t="shared" si="0"/>
        <v>0</v>
      </c>
      <c r="I22" s="395"/>
      <c r="J22" s="396">
        <f t="shared" si="3"/>
        <v>0</v>
      </c>
      <c r="K22" s="393"/>
      <c r="L22" s="394">
        <v>0</v>
      </c>
      <c r="M22" s="394">
        <v>0</v>
      </c>
      <c r="N22" s="394">
        <v>0</v>
      </c>
      <c r="O22" s="394">
        <v>0</v>
      </c>
      <c r="P22" s="394">
        <v>0</v>
      </c>
      <c r="Q22" s="394">
        <v>0</v>
      </c>
      <c r="R22" s="394">
        <v>0</v>
      </c>
      <c r="S22" s="394">
        <v>0</v>
      </c>
      <c r="T22" s="394">
        <v>0</v>
      </c>
      <c r="U22" s="394">
        <v>0</v>
      </c>
      <c r="V22" s="394">
        <v>0</v>
      </c>
      <c r="W22" s="394">
        <v>0</v>
      </c>
      <c r="X22" s="57"/>
    </row>
    <row r="23" spans="1:24" s="1" customFormat="1" ht="13" outlineLevel="3" x14ac:dyDescent="0.3">
      <c r="A23" s="57"/>
      <c r="B23" s="390">
        <v>110106</v>
      </c>
      <c r="C23" s="391" t="s">
        <v>382</v>
      </c>
      <c r="D23" s="392" t="s">
        <v>383</v>
      </c>
      <c r="E23" s="393"/>
      <c r="F23" s="394">
        <f t="shared" si="2"/>
        <v>0</v>
      </c>
      <c r="G23" s="395"/>
      <c r="H23" s="394">
        <f t="shared" si="0"/>
        <v>0</v>
      </c>
      <c r="I23" s="395"/>
      <c r="J23" s="396">
        <f t="shared" si="3"/>
        <v>0</v>
      </c>
      <c r="K23" s="393"/>
      <c r="L23" s="394">
        <v>0</v>
      </c>
      <c r="M23" s="394">
        <v>0</v>
      </c>
      <c r="N23" s="394">
        <v>0</v>
      </c>
      <c r="O23" s="394">
        <v>0</v>
      </c>
      <c r="P23" s="394">
        <v>0</v>
      </c>
      <c r="Q23" s="394">
        <v>0</v>
      </c>
      <c r="R23" s="394">
        <v>0</v>
      </c>
      <c r="S23" s="394">
        <v>0</v>
      </c>
      <c r="T23" s="394">
        <v>0</v>
      </c>
      <c r="U23" s="394">
        <v>0</v>
      </c>
      <c r="V23" s="394">
        <v>0</v>
      </c>
      <c r="W23" s="394">
        <v>0</v>
      </c>
      <c r="X23" s="57"/>
    </row>
    <row r="24" spans="1:24" s="1" customFormat="1" ht="13" outlineLevel="3" x14ac:dyDescent="0.3">
      <c r="A24" s="57"/>
      <c r="B24" s="390">
        <v>110107</v>
      </c>
      <c r="C24" s="391" t="s">
        <v>384</v>
      </c>
      <c r="D24" s="392" t="s">
        <v>385</v>
      </c>
      <c r="E24" s="393"/>
      <c r="F24" s="394">
        <f t="shared" si="2"/>
        <v>0</v>
      </c>
      <c r="G24" s="395"/>
      <c r="H24" s="394">
        <f t="shared" si="0"/>
        <v>0</v>
      </c>
      <c r="I24" s="395"/>
      <c r="J24" s="396">
        <f t="shared" si="3"/>
        <v>0</v>
      </c>
      <c r="K24" s="393"/>
      <c r="L24" s="394">
        <v>0</v>
      </c>
      <c r="M24" s="394">
        <v>0</v>
      </c>
      <c r="N24" s="394">
        <v>0</v>
      </c>
      <c r="O24" s="394">
        <v>0</v>
      </c>
      <c r="P24" s="394">
        <v>0</v>
      </c>
      <c r="Q24" s="394">
        <v>0</v>
      </c>
      <c r="R24" s="394">
        <v>0</v>
      </c>
      <c r="S24" s="394">
        <v>0</v>
      </c>
      <c r="T24" s="394">
        <v>0</v>
      </c>
      <c r="U24" s="394">
        <v>0</v>
      </c>
      <c r="V24" s="394">
        <v>0</v>
      </c>
      <c r="W24" s="394">
        <v>0</v>
      </c>
      <c r="X24" s="57"/>
    </row>
    <row r="25" spans="1:24" s="1" customFormat="1" ht="13" outlineLevel="3" x14ac:dyDescent="0.3">
      <c r="A25" s="57"/>
      <c r="B25" s="390">
        <v>110109</v>
      </c>
      <c r="C25" s="391" t="s">
        <v>386</v>
      </c>
      <c r="D25" s="392" t="s">
        <v>62</v>
      </c>
      <c r="E25" s="393"/>
      <c r="F25" s="394">
        <f t="shared" si="2"/>
        <v>0</v>
      </c>
      <c r="G25" s="395"/>
      <c r="H25" s="394">
        <f t="shared" si="0"/>
        <v>0</v>
      </c>
      <c r="I25" s="395"/>
      <c r="J25" s="396">
        <f t="shared" si="3"/>
        <v>0</v>
      </c>
      <c r="K25" s="393"/>
      <c r="L25" s="394">
        <v>0</v>
      </c>
      <c r="M25" s="394">
        <v>0</v>
      </c>
      <c r="N25" s="394">
        <v>0</v>
      </c>
      <c r="O25" s="394">
        <v>0</v>
      </c>
      <c r="P25" s="394">
        <v>0</v>
      </c>
      <c r="Q25" s="394">
        <v>0</v>
      </c>
      <c r="R25" s="394">
        <v>0</v>
      </c>
      <c r="S25" s="394">
        <v>0</v>
      </c>
      <c r="T25" s="394">
        <v>0</v>
      </c>
      <c r="U25" s="394">
        <v>0</v>
      </c>
      <c r="V25" s="394">
        <v>0</v>
      </c>
      <c r="W25" s="394">
        <v>0</v>
      </c>
      <c r="X25" s="57"/>
    </row>
    <row r="26" spans="1:24" s="1" customFormat="1" ht="13" outlineLevel="2" x14ac:dyDescent="0.3">
      <c r="A26" s="57"/>
      <c r="B26" s="386">
        <v>1102</v>
      </c>
      <c r="C26" s="387" t="s">
        <v>225</v>
      </c>
      <c r="D26" s="388" t="s">
        <v>226</v>
      </c>
      <c r="E26" s="379"/>
      <c r="F26" s="389">
        <f t="shared" si="2"/>
        <v>0</v>
      </c>
      <c r="G26" s="381"/>
      <c r="H26" s="389">
        <f t="shared" si="0"/>
        <v>0</v>
      </c>
      <c r="I26" s="381"/>
      <c r="J26" s="389">
        <f t="shared" si="3"/>
        <v>0</v>
      </c>
      <c r="K26" s="379"/>
      <c r="L26" s="389">
        <f>SUM(L27,L28,L29,L30,L31)</f>
        <v>0</v>
      </c>
      <c r="M26" s="389">
        <f>SUM(M27:M31)</f>
        <v>0</v>
      </c>
      <c r="N26" s="389">
        <f t="shared" ref="N26:W26" si="6">SUM(N27:N31)</f>
        <v>0</v>
      </c>
      <c r="O26" s="389">
        <f t="shared" si="6"/>
        <v>0</v>
      </c>
      <c r="P26" s="389">
        <f t="shared" si="6"/>
        <v>0</v>
      </c>
      <c r="Q26" s="389">
        <f t="shared" si="6"/>
        <v>0</v>
      </c>
      <c r="R26" s="389">
        <f t="shared" si="6"/>
        <v>0</v>
      </c>
      <c r="S26" s="389">
        <f t="shared" si="6"/>
        <v>0</v>
      </c>
      <c r="T26" s="389">
        <f t="shared" si="6"/>
        <v>0</v>
      </c>
      <c r="U26" s="389">
        <f t="shared" si="6"/>
        <v>0</v>
      </c>
      <c r="V26" s="389">
        <f t="shared" si="6"/>
        <v>0</v>
      </c>
      <c r="W26" s="389">
        <f t="shared" si="6"/>
        <v>0</v>
      </c>
      <c r="X26" s="57"/>
    </row>
    <row r="27" spans="1:24" s="1" customFormat="1" ht="13" outlineLevel="3" x14ac:dyDescent="0.3">
      <c r="A27" s="57"/>
      <c r="B27" s="390">
        <v>110201</v>
      </c>
      <c r="C27" s="391" t="s">
        <v>387</v>
      </c>
      <c r="D27" s="392" t="s">
        <v>388</v>
      </c>
      <c r="E27" s="393"/>
      <c r="F27" s="394">
        <f t="shared" si="2"/>
        <v>0</v>
      </c>
      <c r="G27" s="395"/>
      <c r="H27" s="394">
        <f t="shared" si="0"/>
        <v>0</v>
      </c>
      <c r="I27" s="395"/>
      <c r="J27" s="396">
        <f t="shared" si="3"/>
        <v>0</v>
      </c>
      <c r="K27" s="393"/>
      <c r="L27" s="394">
        <v>0</v>
      </c>
      <c r="M27" s="394">
        <v>0</v>
      </c>
      <c r="N27" s="394">
        <v>0</v>
      </c>
      <c r="O27" s="394">
        <v>0</v>
      </c>
      <c r="P27" s="394">
        <v>0</v>
      </c>
      <c r="Q27" s="394">
        <v>0</v>
      </c>
      <c r="R27" s="394">
        <v>0</v>
      </c>
      <c r="S27" s="394">
        <v>0</v>
      </c>
      <c r="T27" s="394">
        <v>0</v>
      </c>
      <c r="U27" s="394">
        <v>0</v>
      </c>
      <c r="V27" s="394">
        <v>0</v>
      </c>
      <c r="W27" s="394">
        <v>0</v>
      </c>
      <c r="X27" s="57"/>
    </row>
    <row r="28" spans="1:24" s="1" customFormat="1" ht="13" outlineLevel="3" x14ac:dyDescent="0.3">
      <c r="A28" s="57"/>
      <c r="B28" s="390">
        <v>110202</v>
      </c>
      <c r="C28" s="391" t="s">
        <v>389</v>
      </c>
      <c r="D28" s="392" t="s">
        <v>390</v>
      </c>
      <c r="E28" s="393"/>
      <c r="F28" s="394">
        <f t="shared" si="2"/>
        <v>0</v>
      </c>
      <c r="G28" s="395"/>
      <c r="H28" s="394">
        <f t="shared" si="0"/>
        <v>0</v>
      </c>
      <c r="I28" s="395"/>
      <c r="J28" s="396">
        <f t="shared" si="3"/>
        <v>0</v>
      </c>
      <c r="K28" s="393"/>
      <c r="L28" s="394">
        <v>0</v>
      </c>
      <c r="M28" s="394">
        <v>0</v>
      </c>
      <c r="N28" s="394">
        <v>0</v>
      </c>
      <c r="O28" s="394">
        <v>0</v>
      </c>
      <c r="P28" s="394">
        <v>0</v>
      </c>
      <c r="Q28" s="394">
        <v>0</v>
      </c>
      <c r="R28" s="394">
        <v>0</v>
      </c>
      <c r="S28" s="394">
        <v>0</v>
      </c>
      <c r="T28" s="394">
        <v>0</v>
      </c>
      <c r="U28" s="394">
        <v>0</v>
      </c>
      <c r="V28" s="394">
        <v>0</v>
      </c>
      <c r="W28" s="394">
        <v>0</v>
      </c>
      <c r="X28" s="57"/>
    </row>
    <row r="29" spans="1:24" s="1" customFormat="1" ht="13" outlineLevel="3" x14ac:dyDescent="0.3">
      <c r="A29" s="57"/>
      <c r="B29" s="390">
        <v>110203</v>
      </c>
      <c r="C29" s="391" t="s">
        <v>391</v>
      </c>
      <c r="D29" s="392" t="s">
        <v>392</v>
      </c>
      <c r="E29" s="393"/>
      <c r="F29" s="394">
        <f t="shared" si="2"/>
        <v>0</v>
      </c>
      <c r="G29" s="395"/>
      <c r="H29" s="394">
        <f t="shared" si="0"/>
        <v>0</v>
      </c>
      <c r="I29" s="395"/>
      <c r="J29" s="396">
        <f t="shared" si="3"/>
        <v>0</v>
      </c>
      <c r="K29" s="393"/>
      <c r="L29" s="394">
        <v>0</v>
      </c>
      <c r="M29" s="394">
        <v>0</v>
      </c>
      <c r="N29" s="394">
        <v>0</v>
      </c>
      <c r="O29" s="394">
        <v>0</v>
      </c>
      <c r="P29" s="394">
        <v>0</v>
      </c>
      <c r="Q29" s="394">
        <v>0</v>
      </c>
      <c r="R29" s="394">
        <v>0</v>
      </c>
      <c r="S29" s="394">
        <v>0</v>
      </c>
      <c r="T29" s="394">
        <v>0</v>
      </c>
      <c r="U29" s="394">
        <v>0</v>
      </c>
      <c r="V29" s="394">
        <v>0</v>
      </c>
      <c r="W29" s="394">
        <v>0</v>
      </c>
      <c r="X29" s="57"/>
    </row>
    <row r="30" spans="1:24" s="1" customFormat="1" ht="13" outlineLevel="3" x14ac:dyDescent="0.3">
      <c r="A30" s="57"/>
      <c r="B30" s="390">
        <v>110204</v>
      </c>
      <c r="C30" s="391" t="s">
        <v>393</v>
      </c>
      <c r="D30" s="392" t="s">
        <v>394</v>
      </c>
      <c r="E30" s="393"/>
      <c r="F30" s="394">
        <f t="shared" si="2"/>
        <v>0</v>
      </c>
      <c r="G30" s="395"/>
      <c r="H30" s="394">
        <f t="shared" si="0"/>
        <v>0</v>
      </c>
      <c r="I30" s="395"/>
      <c r="J30" s="396">
        <f t="shared" si="3"/>
        <v>0</v>
      </c>
      <c r="K30" s="393"/>
      <c r="L30" s="394">
        <v>0</v>
      </c>
      <c r="M30" s="394">
        <v>0</v>
      </c>
      <c r="N30" s="394">
        <v>0</v>
      </c>
      <c r="O30" s="394">
        <v>0</v>
      </c>
      <c r="P30" s="394">
        <v>0</v>
      </c>
      <c r="Q30" s="394">
        <v>0</v>
      </c>
      <c r="R30" s="394">
        <v>0</v>
      </c>
      <c r="S30" s="394">
        <v>0</v>
      </c>
      <c r="T30" s="394">
        <v>0</v>
      </c>
      <c r="U30" s="394">
        <v>0</v>
      </c>
      <c r="V30" s="394">
        <v>0</v>
      </c>
      <c r="W30" s="394">
        <v>0</v>
      </c>
      <c r="X30" s="57"/>
    </row>
    <row r="31" spans="1:24" s="1" customFormat="1" ht="13" outlineLevel="3" x14ac:dyDescent="0.3">
      <c r="A31" s="57"/>
      <c r="B31" s="390">
        <v>110205</v>
      </c>
      <c r="C31" s="391" t="s">
        <v>395</v>
      </c>
      <c r="D31" s="392" t="s">
        <v>396</v>
      </c>
      <c r="E31" s="393"/>
      <c r="F31" s="394">
        <f t="shared" si="2"/>
        <v>0</v>
      </c>
      <c r="G31" s="395"/>
      <c r="H31" s="394">
        <f t="shared" si="0"/>
        <v>0</v>
      </c>
      <c r="I31" s="395"/>
      <c r="J31" s="396">
        <f t="shared" si="3"/>
        <v>0</v>
      </c>
      <c r="K31" s="393"/>
      <c r="L31" s="394">
        <v>0</v>
      </c>
      <c r="M31" s="394">
        <v>0</v>
      </c>
      <c r="N31" s="394">
        <v>0</v>
      </c>
      <c r="O31" s="394">
        <v>0</v>
      </c>
      <c r="P31" s="394">
        <v>0</v>
      </c>
      <c r="Q31" s="394">
        <v>0</v>
      </c>
      <c r="R31" s="394">
        <v>0</v>
      </c>
      <c r="S31" s="394">
        <v>0</v>
      </c>
      <c r="T31" s="394">
        <v>0</v>
      </c>
      <c r="U31" s="394">
        <v>0</v>
      </c>
      <c r="V31" s="394">
        <v>0</v>
      </c>
      <c r="W31" s="394">
        <v>0</v>
      </c>
      <c r="X31" s="57"/>
    </row>
    <row r="32" spans="1:24" s="1" customFormat="1" ht="13" outlineLevel="2" x14ac:dyDescent="0.3">
      <c r="A32" s="57"/>
      <c r="B32" s="386">
        <v>1103</v>
      </c>
      <c r="C32" s="387" t="s">
        <v>227</v>
      </c>
      <c r="D32" s="388" t="s">
        <v>128</v>
      </c>
      <c r="E32" s="379"/>
      <c r="F32" s="389">
        <f t="shared" si="2"/>
        <v>0</v>
      </c>
      <c r="G32" s="381"/>
      <c r="H32" s="389">
        <f t="shared" si="0"/>
        <v>0</v>
      </c>
      <c r="I32" s="381"/>
      <c r="J32" s="389">
        <f t="shared" si="3"/>
        <v>0</v>
      </c>
      <c r="K32" s="379"/>
      <c r="L32" s="389">
        <f>SUM(L33:L34)</f>
        <v>0</v>
      </c>
      <c r="M32" s="389">
        <f t="shared" ref="M32:W32" si="7">SUM(M33:M34)</f>
        <v>0</v>
      </c>
      <c r="N32" s="389">
        <f t="shared" si="7"/>
        <v>0</v>
      </c>
      <c r="O32" s="389">
        <f t="shared" si="7"/>
        <v>0</v>
      </c>
      <c r="P32" s="389">
        <f t="shared" si="7"/>
        <v>0</v>
      </c>
      <c r="Q32" s="389">
        <f t="shared" si="7"/>
        <v>0</v>
      </c>
      <c r="R32" s="389">
        <f t="shared" si="7"/>
        <v>0</v>
      </c>
      <c r="S32" s="389">
        <f t="shared" si="7"/>
        <v>0</v>
      </c>
      <c r="T32" s="389">
        <f t="shared" si="7"/>
        <v>0</v>
      </c>
      <c r="U32" s="389">
        <f t="shared" si="7"/>
        <v>0</v>
      </c>
      <c r="V32" s="389">
        <f t="shared" si="7"/>
        <v>0</v>
      </c>
      <c r="W32" s="389">
        <f t="shared" si="7"/>
        <v>0</v>
      </c>
      <c r="X32" s="57"/>
    </row>
    <row r="33" spans="1:24" s="1" customFormat="1" ht="13" outlineLevel="3" x14ac:dyDescent="0.3">
      <c r="A33" s="57"/>
      <c r="B33" s="390">
        <v>110301</v>
      </c>
      <c r="C33" s="391" t="s">
        <v>397</v>
      </c>
      <c r="D33" s="392" t="s">
        <v>398</v>
      </c>
      <c r="E33" s="393"/>
      <c r="F33" s="394">
        <f t="shared" si="2"/>
        <v>0</v>
      </c>
      <c r="G33" s="395"/>
      <c r="H33" s="394">
        <f t="shared" si="0"/>
        <v>0</v>
      </c>
      <c r="I33" s="395"/>
      <c r="J33" s="396">
        <f t="shared" si="3"/>
        <v>0</v>
      </c>
      <c r="K33" s="393"/>
      <c r="L33" s="394">
        <v>0</v>
      </c>
      <c r="M33" s="394">
        <v>0</v>
      </c>
      <c r="N33" s="394">
        <v>0</v>
      </c>
      <c r="O33" s="394">
        <v>0</v>
      </c>
      <c r="P33" s="394">
        <v>0</v>
      </c>
      <c r="Q33" s="394">
        <v>0</v>
      </c>
      <c r="R33" s="394">
        <v>0</v>
      </c>
      <c r="S33" s="394">
        <v>0</v>
      </c>
      <c r="T33" s="394">
        <v>0</v>
      </c>
      <c r="U33" s="394">
        <v>0</v>
      </c>
      <c r="V33" s="394">
        <v>0</v>
      </c>
      <c r="W33" s="394">
        <v>0</v>
      </c>
      <c r="X33" s="57"/>
    </row>
    <row r="34" spans="1:24" s="1" customFormat="1" ht="13" outlineLevel="3" x14ac:dyDescent="0.3">
      <c r="A34" s="57"/>
      <c r="B34" s="390">
        <v>110302</v>
      </c>
      <c r="C34" s="391" t="s">
        <v>399</v>
      </c>
      <c r="D34" s="392" t="s">
        <v>400</v>
      </c>
      <c r="E34" s="393"/>
      <c r="F34" s="394">
        <f t="shared" si="2"/>
        <v>0</v>
      </c>
      <c r="G34" s="395"/>
      <c r="H34" s="394">
        <f t="shared" si="0"/>
        <v>0</v>
      </c>
      <c r="I34" s="395"/>
      <c r="J34" s="396">
        <f t="shared" si="3"/>
        <v>0</v>
      </c>
      <c r="K34" s="393"/>
      <c r="L34" s="394">
        <v>0</v>
      </c>
      <c r="M34" s="394">
        <v>0</v>
      </c>
      <c r="N34" s="394">
        <v>0</v>
      </c>
      <c r="O34" s="394">
        <v>0</v>
      </c>
      <c r="P34" s="394">
        <v>0</v>
      </c>
      <c r="Q34" s="394">
        <v>0</v>
      </c>
      <c r="R34" s="394">
        <v>0</v>
      </c>
      <c r="S34" s="394">
        <v>0</v>
      </c>
      <c r="T34" s="394">
        <v>0</v>
      </c>
      <c r="U34" s="394">
        <v>0</v>
      </c>
      <c r="V34" s="394">
        <v>0</v>
      </c>
      <c r="W34" s="394">
        <v>0</v>
      </c>
      <c r="X34" s="57"/>
    </row>
    <row r="35" spans="1:24" s="1" customFormat="1" ht="13" outlineLevel="1" x14ac:dyDescent="0.3">
      <c r="A35" s="57"/>
      <c r="B35" s="382">
        <v>12</v>
      </c>
      <c r="C35" s="383" t="s">
        <v>228</v>
      </c>
      <c r="D35" s="384" t="s">
        <v>129</v>
      </c>
      <c r="E35" s="379"/>
      <c r="F35" s="385">
        <f t="shared" si="2"/>
        <v>753002.5199999999</v>
      </c>
      <c r="G35" s="381"/>
      <c r="H35" s="385">
        <f t="shared" si="0"/>
        <v>68790.559999999998</v>
      </c>
      <c r="I35" s="381"/>
      <c r="J35" s="385">
        <f t="shared" si="3"/>
        <v>684211.96</v>
      </c>
      <c r="K35" s="379"/>
      <c r="L35" s="385">
        <f>SUM(+L36+L41+L44)</f>
        <v>16262.76</v>
      </c>
      <c r="M35" s="385">
        <f t="shared" ref="M35:W35" si="8">SUM(+M36+M41+M44)</f>
        <v>17310.96</v>
      </c>
      <c r="N35" s="385">
        <f t="shared" si="8"/>
        <v>19098.86</v>
      </c>
      <c r="O35" s="385">
        <f t="shared" si="8"/>
        <v>16117.980000000001</v>
      </c>
      <c r="P35" s="385">
        <f t="shared" si="8"/>
        <v>512963.08999999997</v>
      </c>
      <c r="Q35" s="385">
        <f t="shared" si="8"/>
        <v>34605.729999999996</v>
      </c>
      <c r="R35" s="385">
        <f t="shared" si="8"/>
        <v>14629.619999999999</v>
      </c>
      <c r="S35" s="385">
        <f t="shared" si="8"/>
        <v>14927.68</v>
      </c>
      <c r="T35" s="385">
        <f t="shared" si="8"/>
        <v>8704.08</v>
      </c>
      <c r="U35" s="385">
        <f t="shared" si="8"/>
        <v>41121.64</v>
      </c>
      <c r="V35" s="385">
        <f t="shared" si="8"/>
        <v>12701.119999999999</v>
      </c>
      <c r="W35" s="385">
        <f t="shared" si="8"/>
        <v>44559</v>
      </c>
      <c r="X35" s="57"/>
    </row>
    <row r="36" spans="1:24" s="1" customFormat="1" ht="13" outlineLevel="2" x14ac:dyDescent="0.3">
      <c r="A36" s="57"/>
      <c r="B36" s="386">
        <v>1201</v>
      </c>
      <c r="C36" s="387" t="s">
        <v>229</v>
      </c>
      <c r="D36" s="388" t="s">
        <v>130</v>
      </c>
      <c r="E36" s="379"/>
      <c r="F36" s="389">
        <f t="shared" si="2"/>
        <v>600522.48</v>
      </c>
      <c r="G36" s="381"/>
      <c r="H36" s="389">
        <f t="shared" si="0"/>
        <v>14188.220000000001</v>
      </c>
      <c r="I36" s="381"/>
      <c r="J36" s="389">
        <f t="shared" si="3"/>
        <v>586334.26</v>
      </c>
      <c r="K36" s="379"/>
      <c r="L36" s="389">
        <f>SUM(L37:L40)</f>
        <v>4283.76</v>
      </c>
      <c r="M36" s="389">
        <f t="shared" ref="M36:W36" si="9">SUM(M37:M40)</f>
        <v>3121.84</v>
      </c>
      <c r="N36" s="389">
        <f t="shared" si="9"/>
        <v>2498.86</v>
      </c>
      <c r="O36" s="389">
        <f t="shared" si="9"/>
        <v>4283.76</v>
      </c>
      <c r="P36" s="389">
        <f t="shared" si="9"/>
        <v>511563.08999999997</v>
      </c>
      <c r="Q36" s="389">
        <f t="shared" si="9"/>
        <v>31148.449999999997</v>
      </c>
      <c r="R36" s="389">
        <f t="shared" si="9"/>
        <v>9201.92</v>
      </c>
      <c r="S36" s="389">
        <f>SUM(S37:S40)</f>
        <v>12827.68</v>
      </c>
      <c r="T36" s="389">
        <f t="shared" si="9"/>
        <v>6135.08</v>
      </c>
      <c r="U36" s="389">
        <f t="shared" si="9"/>
        <v>6709.92</v>
      </c>
      <c r="V36" s="389">
        <f t="shared" si="9"/>
        <v>5400.12</v>
      </c>
      <c r="W36" s="389">
        <f t="shared" si="9"/>
        <v>3348</v>
      </c>
      <c r="X36" s="57"/>
    </row>
    <row r="37" spans="1:24" s="1" customFormat="1" ht="13" outlineLevel="3" x14ac:dyDescent="0.3">
      <c r="A37" s="57"/>
      <c r="B37" s="390">
        <v>120101</v>
      </c>
      <c r="C37" s="391" t="s">
        <v>401</v>
      </c>
      <c r="D37" s="392" t="s">
        <v>402</v>
      </c>
      <c r="E37" s="393"/>
      <c r="F37" s="394">
        <f t="shared" si="2"/>
        <v>376932.36</v>
      </c>
      <c r="G37" s="395"/>
      <c r="H37" s="394">
        <f t="shared" si="0"/>
        <v>9877.68</v>
      </c>
      <c r="I37" s="395"/>
      <c r="J37" s="396">
        <f t="shared" si="3"/>
        <v>367054.68</v>
      </c>
      <c r="K37" s="393"/>
      <c r="L37" s="394">
        <v>3212.82</v>
      </c>
      <c r="M37" s="394">
        <v>2381.1</v>
      </c>
      <c r="N37" s="394">
        <v>1784.9</v>
      </c>
      <c r="O37" s="394">
        <v>2498.86</v>
      </c>
      <c r="P37" s="394">
        <v>322246.63</v>
      </c>
      <c r="Q37" s="394">
        <v>19371.2</v>
      </c>
      <c r="R37" s="394">
        <v>7448.31</v>
      </c>
      <c r="S37" s="394">
        <v>6451.76</v>
      </c>
      <c r="T37" s="394">
        <v>3338.86</v>
      </c>
      <c r="U37" s="394">
        <v>4849.92</v>
      </c>
      <c r="V37" s="394">
        <v>1860</v>
      </c>
      <c r="W37" s="394">
        <v>1488</v>
      </c>
      <c r="X37" s="57"/>
    </row>
    <row r="38" spans="1:24" s="1" customFormat="1" ht="13" outlineLevel="3" x14ac:dyDescent="0.3">
      <c r="A38" s="57"/>
      <c r="B38" s="390">
        <v>120102</v>
      </c>
      <c r="C38" s="391" t="s">
        <v>403</v>
      </c>
      <c r="D38" s="392" t="s">
        <v>404</v>
      </c>
      <c r="E38" s="393"/>
      <c r="F38" s="394">
        <f t="shared" si="2"/>
        <v>23363.949999999997</v>
      </c>
      <c r="G38" s="395"/>
      <c r="H38" s="394">
        <f t="shared" si="0"/>
        <v>26.78</v>
      </c>
      <c r="I38" s="395"/>
      <c r="J38" s="396">
        <f t="shared" si="3"/>
        <v>23337.17</v>
      </c>
      <c r="K38" s="393"/>
      <c r="L38" s="394">
        <v>0</v>
      </c>
      <c r="M38" s="394">
        <v>26.78</v>
      </c>
      <c r="N38" s="394">
        <v>0</v>
      </c>
      <c r="O38" s="394">
        <v>0</v>
      </c>
      <c r="P38" s="394">
        <v>19313.689999999999</v>
      </c>
      <c r="Q38" s="394">
        <v>1168.08</v>
      </c>
      <c r="R38" s="394">
        <v>0</v>
      </c>
      <c r="S38" s="394">
        <v>1367.4</v>
      </c>
      <c r="T38" s="394">
        <v>0</v>
      </c>
      <c r="U38" s="394">
        <v>0</v>
      </c>
      <c r="V38" s="394">
        <v>1488</v>
      </c>
      <c r="W38" s="394">
        <v>0</v>
      </c>
      <c r="X38" s="57"/>
    </row>
    <row r="39" spans="1:24" s="1" customFormat="1" ht="13" outlineLevel="3" x14ac:dyDescent="0.3">
      <c r="A39" s="57"/>
      <c r="B39" s="390">
        <v>120103</v>
      </c>
      <c r="C39" s="391" t="s">
        <v>405</v>
      </c>
      <c r="D39" s="392" t="s">
        <v>406</v>
      </c>
      <c r="E39" s="393"/>
      <c r="F39" s="394">
        <f t="shared" si="2"/>
        <v>200226.16999999998</v>
      </c>
      <c r="G39" s="395"/>
      <c r="H39" s="394">
        <f t="shared" si="0"/>
        <v>4283.76</v>
      </c>
      <c r="I39" s="395"/>
      <c r="J39" s="396">
        <f t="shared" si="3"/>
        <v>195942.40999999997</v>
      </c>
      <c r="K39" s="393"/>
      <c r="L39" s="394">
        <v>1070.94</v>
      </c>
      <c r="M39" s="394">
        <v>713.96</v>
      </c>
      <c r="N39" s="394">
        <v>713.96</v>
      </c>
      <c r="O39" s="394">
        <v>1784.9</v>
      </c>
      <c r="P39" s="394">
        <v>170002.77</v>
      </c>
      <c r="Q39" s="394">
        <v>10609.17</v>
      </c>
      <c r="R39" s="394">
        <v>1753.61</v>
      </c>
      <c r="S39" s="394">
        <v>5008.5200000000004</v>
      </c>
      <c r="T39" s="394">
        <v>2796.22</v>
      </c>
      <c r="U39" s="394">
        <v>1860</v>
      </c>
      <c r="V39" s="394">
        <v>2052.12</v>
      </c>
      <c r="W39" s="394">
        <v>1860</v>
      </c>
      <c r="X39" s="57"/>
    </row>
    <row r="40" spans="1:24" s="1" customFormat="1" ht="13" outlineLevel="3" x14ac:dyDescent="0.3">
      <c r="A40" s="57"/>
      <c r="B40" s="390">
        <v>120104</v>
      </c>
      <c r="C40" s="391" t="s">
        <v>407</v>
      </c>
      <c r="D40" s="392" t="s">
        <v>408</v>
      </c>
      <c r="E40" s="393"/>
      <c r="F40" s="394">
        <f t="shared" si="2"/>
        <v>0</v>
      </c>
      <c r="G40" s="395"/>
      <c r="H40" s="394">
        <f t="shared" si="0"/>
        <v>0</v>
      </c>
      <c r="I40" s="395"/>
      <c r="J40" s="396">
        <f t="shared" si="3"/>
        <v>0</v>
      </c>
      <c r="K40" s="393"/>
      <c r="L40" s="394">
        <v>0</v>
      </c>
      <c r="M40" s="394">
        <v>0</v>
      </c>
      <c r="N40" s="394">
        <v>0</v>
      </c>
      <c r="O40" s="394">
        <v>0</v>
      </c>
      <c r="P40" s="394">
        <v>0</v>
      </c>
      <c r="Q40" s="394">
        <v>0</v>
      </c>
      <c r="R40" s="394">
        <v>0</v>
      </c>
      <c r="S40" s="394">
        <v>0</v>
      </c>
      <c r="T40" s="394">
        <v>0</v>
      </c>
      <c r="U40" s="394">
        <v>0</v>
      </c>
      <c r="V40" s="394">
        <v>0</v>
      </c>
      <c r="W40" s="394">
        <v>0</v>
      </c>
      <c r="X40" s="57"/>
    </row>
    <row r="41" spans="1:24" s="1" customFormat="1" ht="13" outlineLevel="2" x14ac:dyDescent="0.3">
      <c r="A41" s="57"/>
      <c r="B41" s="386">
        <v>1202</v>
      </c>
      <c r="C41" s="387" t="s">
        <v>230</v>
      </c>
      <c r="D41" s="388" t="s">
        <v>131</v>
      </c>
      <c r="E41" s="379"/>
      <c r="F41" s="389">
        <f t="shared" si="2"/>
        <v>152480.03999999998</v>
      </c>
      <c r="G41" s="381"/>
      <c r="H41" s="389">
        <f t="shared" si="0"/>
        <v>54602.34</v>
      </c>
      <c r="I41" s="381"/>
      <c r="J41" s="389">
        <f t="shared" si="3"/>
        <v>97877.7</v>
      </c>
      <c r="K41" s="379"/>
      <c r="L41" s="389">
        <f>SUM(L42:L43)</f>
        <v>11979</v>
      </c>
      <c r="M41" s="389">
        <f t="shared" ref="M41:W41" si="10">SUM(M42:M43)</f>
        <v>14189.119999999999</v>
      </c>
      <c r="N41" s="389">
        <f t="shared" si="10"/>
        <v>16600</v>
      </c>
      <c r="O41" s="389">
        <f t="shared" si="10"/>
        <v>11834.220000000001</v>
      </c>
      <c r="P41" s="389">
        <f t="shared" si="10"/>
        <v>1400</v>
      </c>
      <c r="Q41" s="389">
        <f t="shared" si="10"/>
        <v>3457.28</v>
      </c>
      <c r="R41" s="389">
        <f t="shared" si="10"/>
        <v>5427.7</v>
      </c>
      <c r="S41" s="389">
        <f t="shared" si="10"/>
        <v>2100</v>
      </c>
      <c r="T41" s="389">
        <f t="shared" si="10"/>
        <v>2569</v>
      </c>
      <c r="U41" s="389">
        <f t="shared" si="10"/>
        <v>34411.72</v>
      </c>
      <c r="V41" s="389">
        <f t="shared" si="10"/>
        <v>7301</v>
      </c>
      <c r="W41" s="389">
        <f t="shared" si="10"/>
        <v>41211</v>
      </c>
      <c r="X41" s="57"/>
    </row>
    <row r="42" spans="1:24" s="1" customFormat="1" ht="24" outlineLevel="3" x14ac:dyDescent="0.3">
      <c r="A42" s="57"/>
      <c r="B42" s="390">
        <v>120201</v>
      </c>
      <c r="C42" s="391" t="s">
        <v>409</v>
      </c>
      <c r="D42" s="392" t="s">
        <v>1173</v>
      </c>
      <c r="E42" s="393"/>
      <c r="F42" s="394">
        <f t="shared" si="2"/>
        <v>69744.69</v>
      </c>
      <c r="G42" s="395"/>
      <c r="H42" s="394">
        <f t="shared" si="0"/>
        <v>24771.97</v>
      </c>
      <c r="I42" s="395"/>
      <c r="J42" s="396">
        <f t="shared" si="3"/>
        <v>44972.72</v>
      </c>
      <c r="K42" s="393"/>
      <c r="L42" s="394">
        <v>11979</v>
      </c>
      <c r="M42" s="394">
        <v>6130.12</v>
      </c>
      <c r="N42" s="394">
        <v>0</v>
      </c>
      <c r="O42" s="394">
        <v>6662.85</v>
      </c>
      <c r="P42" s="394">
        <v>0</v>
      </c>
      <c r="Q42" s="394">
        <v>0</v>
      </c>
      <c r="R42" s="394">
        <v>0</v>
      </c>
      <c r="S42" s="394">
        <v>0</v>
      </c>
      <c r="T42" s="394">
        <v>0</v>
      </c>
      <c r="U42" s="394">
        <v>29957.72</v>
      </c>
      <c r="V42" s="394">
        <v>14</v>
      </c>
      <c r="W42" s="394">
        <v>15001</v>
      </c>
      <c r="X42" s="57"/>
    </row>
    <row r="43" spans="1:24" s="1" customFormat="1" ht="24" outlineLevel="3" x14ac:dyDescent="0.3">
      <c r="A43" s="57"/>
      <c r="B43" s="390">
        <v>120202</v>
      </c>
      <c r="C43" s="391" t="s">
        <v>410</v>
      </c>
      <c r="D43" s="392" t="s">
        <v>1174</v>
      </c>
      <c r="E43" s="393"/>
      <c r="F43" s="394">
        <f t="shared" si="2"/>
        <v>82735.350000000006</v>
      </c>
      <c r="G43" s="395"/>
      <c r="H43" s="394">
        <f t="shared" si="0"/>
        <v>29830.37</v>
      </c>
      <c r="I43" s="395"/>
      <c r="J43" s="396">
        <f t="shared" si="3"/>
        <v>52904.979999999996</v>
      </c>
      <c r="K43" s="393"/>
      <c r="L43" s="394">
        <v>0</v>
      </c>
      <c r="M43" s="394">
        <v>8059</v>
      </c>
      <c r="N43" s="394">
        <v>16600</v>
      </c>
      <c r="O43" s="394">
        <v>5171.37</v>
      </c>
      <c r="P43" s="394">
        <v>1400</v>
      </c>
      <c r="Q43" s="394">
        <v>3457.28</v>
      </c>
      <c r="R43" s="394">
        <v>5427.7</v>
      </c>
      <c r="S43" s="394">
        <v>2100</v>
      </c>
      <c r="T43" s="394">
        <v>2569</v>
      </c>
      <c r="U43" s="394">
        <v>4454</v>
      </c>
      <c r="V43" s="394">
        <v>7287</v>
      </c>
      <c r="W43" s="394">
        <v>26210</v>
      </c>
      <c r="X43" s="57"/>
    </row>
    <row r="44" spans="1:24" s="1" customFormat="1" ht="13" outlineLevel="2" x14ac:dyDescent="0.3">
      <c r="A44" s="57"/>
      <c r="B44" s="386">
        <v>1203</v>
      </c>
      <c r="C44" s="387" t="s">
        <v>231</v>
      </c>
      <c r="D44" s="388" t="s">
        <v>132</v>
      </c>
      <c r="E44" s="379"/>
      <c r="F44" s="389">
        <f t="shared" si="2"/>
        <v>0</v>
      </c>
      <c r="G44" s="381"/>
      <c r="H44" s="389">
        <f t="shared" si="0"/>
        <v>0</v>
      </c>
      <c r="I44" s="381"/>
      <c r="J44" s="389">
        <f t="shared" si="3"/>
        <v>0</v>
      </c>
      <c r="K44" s="379"/>
      <c r="L44" s="389">
        <f>SUM(+L45)</f>
        <v>0</v>
      </c>
      <c r="M44" s="389">
        <f t="shared" ref="M44:W44" si="11">SUM(+M45)</f>
        <v>0</v>
      </c>
      <c r="N44" s="389">
        <f t="shared" si="11"/>
        <v>0</v>
      </c>
      <c r="O44" s="389">
        <f t="shared" si="11"/>
        <v>0</v>
      </c>
      <c r="P44" s="389">
        <f t="shared" si="11"/>
        <v>0</v>
      </c>
      <c r="Q44" s="389">
        <f t="shared" si="11"/>
        <v>0</v>
      </c>
      <c r="R44" s="389">
        <f t="shared" si="11"/>
        <v>0</v>
      </c>
      <c r="S44" s="389">
        <f t="shared" si="11"/>
        <v>0</v>
      </c>
      <c r="T44" s="389">
        <f t="shared" si="11"/>
        <v>0</v>
      </c>
      <c r="U44" s="389">
        <f t="shared" si="11"/>
        <v>0</v>
      </c>
      <c r="V44" s="389">
        <f t="shared" si="11"/>
        <v>0</v>
      </c>
      <c r="W44" s="389">
        <f t="shared" si="11"/>
        <v>0</v>
      </c>
      <c r="X44" s="57"/>
    </row>
    <row r="45" spans="1:24" s="1" customFormat="1" ht="13" outlineLevel="3" x14ac:dyDescent="0.3">
      <c r="A45" s="57"/>
      <c r="B45" s="390">
        <v>120301</v>
      </c>
      <c r="C45" s="391" t="s">
        <v>411</v>
      </c>
      <c r="D45" s="392" t="s">
        <v>132</v>
      </c>
      <c r="E45" s="393"/>
      <c r="F45" s="394">
        <f t="shared" si="2"/>
        <v>0</v>
      </c>
      <c r="G45" s="395"/>
      <c r="H45" s="394">
        <f t="shared" si="0"/>
        <v>0</v>
      </c>
      <c r="I45" s="395"/>
      <c r="J45" s="396">
        <f t="shared" si="3"/>
        <v>0</v>
      </c>
      <c r="K45" s="393"/>
      <c r="L45" s="394">
        <v>0</v>
      </c>
      <c r="M45" s="394">
        <v>0</v>
      </c>
      <c r="N45" s="394">
        <v>0</v>
      </c>
      <c r="O45" s="394">
        <v>0</v>
      </c>
      <c r="P45" s="394">
        <v>0</v>
      </c>
      <c r="Q45" s="394">
        <v>0</v>
      </c>
      <c r="R45" s="394">
        <v>0</v>
      </c>
      <c r="S45" s="394">
        <v>0</v>
      </c>
      <c r="T45" s="394">
        <v>0</v>
      </c>
      <c r="U45" s="394">
        <v>0</v>
      </c>
      <c r="V45" s="394">
        <v>0</v>
      </c>
      <c r="W45" s="394">
        <v>0</v>
      </c>
      <c r="X45" s="57"/>
    </row>
    <row r="46" spans="1:24" s="1" customFormat="1" ht="29.25" customHeight="1" outlineLevel="1" x14ac:dyDescent="0.3">
      <c r="A46" s="57"/>
      <c r="B46" s="382">
        <v>13</v>
      </c>
      <c r="C46" s="383" t="s">
        <v>1142</v>
      </c>
      <c r="D46" s="384" t="s">
        <v>6</v>
      </c>
      <c r="E46" s="379"/>
      <c r="F46" s="385">
        <f t="shared" si="2"/>
        <v>0</v>
      </c>
      <c r="G46" s="381"/>
      <c r="H46" s="385">
        <f t="shared" si="0"/>
        <v>0</v>
      </c>
      <c r="I46" s="381"/>
      <c r="J46" s="385">
        <f t="shared" si="3"/>
        <v>0</v>
      </c>
      <c r="K46" s="379"/>
      <c r="L46" s="385">
        <v>0</v>
      </c>
      <c r="M46" s="385">
        <v>0</v>
      </c>
      <c r="N46" s="385">
        <v>0</v>
      </c>
      <c r="O46" s="385">
        <v>0</v>
      </c>
      <c r="P46" s="385">
        <v>0</v>
      </c>
      <c r="Q46" s="385">
        <v>0</v>
      </c>
      <c r="R46" s="385">
        <v>0</v>
      </c>
      <c r="S46" s="385">
        <v>0</v>
      </c>
      <c r="T46" s="385">
        <v>0</v>
      </c>
      <c r="U46" s="385">
        <v>0</v>
      </c>
      <c r="V46" s="385">
        <v>0</v>
      </c>
      <c r="W46" s="385">
        <v>0</v>
      </c>
      <c r="X46" s="57"/>
    </row>
    <row r="47" spans="1:24" s="1" customFormat="1" ht="15" customHeight="1" outlineLevel="1" x14ac:dyDescent="0.3">
      <c r="A47" s="57"/>
      <c r="B47" s="382">
        <v>14</v>
      </c>
      <c r="C47" s="383" t="s">
        <v>1143</v>
      </c>
      <c r="D47" s="384" t="s">
        <v>7</v>
      </c>
      <c r="E47" s="379"/>
      <c r="F47" s="385">
        <f t="shared" si="2"/>
        <v>0</v>
      </c>
      <c r="G47" s="381"/>
      <c r="H47" s="385">
        <f t="shared" si="0"/>
        <v>0</v>
      </c>
      <c r="I47" s="381"/>
      <c r="J47" s="385">
        <f t="shared" si="3"/>
        <v>0</v>
      </c>
      <c r="K47" s="379"/>
      <c r="L47" s="385">
        <v>0</v>
      </c>
      <c r="M47" s="385">
        <v>0</v>
      </c>
      <c r="N47" s="385">
        <v>0</v>
      </c>
      <c r="O47" s="385">
        <v>0</v>
      </c>
      <c r="P47" s="385">
        <v>0</v>
      </c>
      <c r="Q47" s="385">
        <v>0</v>
      </c>
      <c r="R47" s="385">
        <v>0</v>
      </c>
      <c r="S47" s="385">
        <v>0</v>
      </c>
      <c r="T47" s="385">
        <v>0</v>
      </c>
      <c r="U47" s="385">
        <v>0</v>
      </c>
      <c r="V47" s="385">
        <v>0</v>
      </c>
      <c r="W47" s="385">
        <v>0</v>
      </c>
      <c r="X47" s="57"/>
    </row>
    <row r="48" spans="1:24" s="1" customFormat="1" ht="15" customHeight="1" outlineLevel="1" x14ac:dyDescent="0.3">
      <c r="A48" s="57"/>
      <c r="B48" s="382">
        <v>15</v>
      </c>
      <c r="C48" s="383" t="s">
        <v>1144</v>
      </c>
      <c r="D48" s="384" t="s">
        <v>8</v>
      </c>
      <c r="E48" s="379"/>
      <c r="F48" s="385">
        <f t="shared" si="2"/>
        <v>0</v>
      </c>
      <c r="G48" s="381"/>
      <c r="H48" s="385">
        <f t="shared" si="0"/>
        <v>0</v>
      </c>
      <c r="I48" s="381"/>
      <c r="J48" s="385">
        <f t="shared" si="3"/>
        <v>0</v>
      </c>
      <c r="K48" s="379"/>
      <c r="L48" s="385">
        <v>0</v>
      </c>
      <c r="M48" s="385">
        <v>0</v>
      </c>
      <c r="N48" s="385">
        <v>0</v>
      </c>
      <c r="O48" s="385">
        <v>0</v>
      </c>
      <c r="P48" s="385">
        <v>0</v>
      </c>
      <c r="Q48" s="385">
        <v>0</v>
      </c>
      <c r="R48" s="385">
        <v>0</v>
      </c>
      <c r="S48" s="385">
        <v>0</v>
      </c>
      <c r="T48" s="385">
        <v>0</v>
      </c>
      <c r="U48" s="385">
        <v>0</v>
      </c>
      <c r="V48" s="385">
        <v>0</v>
      </c>
      <c r="W48" s="385">
        <v>0</v>
      </c>
      <c r="X48" s="57"/>
    </row>
    <row r="49" spans="1:24" s="1" customFormat="1" ht="15" customHeight="1" outlineLevel="1" x14ac:dyDescent="0.3">
      <c r="A49" s="57"/>
      <c r="B49" s="382">
        <v>16</v>
      </c>
      <c r="C49" s="383" t="s">
        <v>1145</v>
      </c>
      <c r="D49" s="384" t="s">
        <v>9</v>
      </c>
      <c r="E49" s="379"/>
      <c r="F49" s="385">
        <f t="shared" si="2"/>
        <v>0</v>
      </c>
      <c r="G49" s="381"/>
      <c r="H49" s="385">
        <f t="shared" si="0"/>
        <v>0</v>
      </c>
      <c r="I49" s="381"/>
      <c r="J49" s="385">
        <f t="shared" si="3"/>
        <v>0</v>
      </c>
      <c r="K49" s="379"/>
      <c r="L49" s="385">
        <v>0</v>
      </c>
      <c r="M49" s="385">
        <v>0</v>
      </c>
      <c r="N49" s="385">
        <v>0</v>
      </c>
      <c r="O49" s="385">
        <v>0</v>
      </c>
      <c r="P49" s="385">
        <v>0</v>
      </c>
      <c r="Q49" s="385">
        <v>0</v>
      </c>
      <c r="R49" s="385">
        <v>0</v>
      </c>
      <c r="S49" s="385">
        <v>0</v>
      </c>
      <c r="T49" s="385">
        <v>0</v>
      </c>
      <c r="U49" s="385">
        <v>0</v>
      </c>
      <c r="V49" s="385">
        <v>0</v>
      </c>
      <c r="W49" s="385">
        <v>0</v>
      </c>
      <c r="X49" s="57"/>
    </row>
    <row r="50" spans="1:24" s="1" customFormat="1" ht="13" outlineLevel="1" x14ac:dyDescent="0.3">
      <c r="A50" s="57"/>
      <c r="B50" s="382">
        <v>17</v>
      </c>
      <c r="C50" s="383" t="s">
        <v>232</v>
      </c>
      <c r="D50" s="384" t="s">
        <v>10</v>
      </c>
      <c r="E50" s="379"/>
      <c r="F50" s="385">
        <f t="shared" si="2"/>
        <v>17727.060999999998</v>
      </c>
      <c r="G50" s="381"/>
      <c r="H50" s="385">
        <f t="shared" si="0"/>
        <v>12486.081</v>
      </c>
      <c r="I50" s="381"/>
      <c r="J50" s="385">
        <f t="shared" si="3"/>
        <v>5240.9799999999996</v>
      </c>
      <c r="K50" s="379"/>
      <c r="L50" s="385">
        <f>SUM(+L51)</f>
        <v>2836.42</v>
      </c>
      <c r="M50" s="385">
        <f t="shared" ref="M50:W50" si="12">SUM(+M51)</f>
        <v>4241.451</v>
      </c>
      <c r="N50" s="385">
        <f t="shared" si="12"/>
        <v>1990.1000000000001</v>
      </c>
      <c r="O50" s="385">
        <f t="shared" si="12"/>
        <v>3418.11</v>
      </c>
      <c r="P50" s="385">
        <f t="shared" si="12"/>
        <v>0</v>
      </c>
      <c r="Q50" s="385">
        <f t="shared" si="12"/>
        <v>0</v>
      </c>
      <c r="R50" s="385">
        <f t="shared" si="12"/>
        <v>0</v>
      </c>
      <c r="S50" s="385">
        <f t="shared" si="12"/>
        <v>2101.1800000000003</v>
      </c>
      <c r="T50" s="385">
        <f t="shared" si="12"/>
        <v>329.81</v>
      </c>
      <c r="U50" s="385">
        <f t="shared" si="12"/>
        <v>450.76</v>
      </c>
      <c r="V50" s="385">
        <f t="shared" si="12"/>
        <v>1793.04</v>
      </c>
      <c r="W50" s="385">
        <f t="shared" si="12"/>
        <v>566.19000000000005</v>
      </c>
      <c r="X50" s="57"/>
    </row>
    <row r="51" spans="1:24" s="1" customFormat="1" ht="13" outlineLevel="2" x14ac:dyDescent="0.3">
      <c r="A51" s="57"/>
      <c r="B51" s="386">
        <v>1701</v>
      </c>
      <c r="C51" s="387" t="s">
        <v>233</v>
      </c>
      <c r="D51" s="388" t="s">
        <v>133</v>
      </c>
      <c r="E51" s="379"/>
      <c r="F51" s="389">
        <f t="shared" si="2"/>
        <v>17727.060999999998</v>
      </c>
      <c r="G51" s="381"/>
      <c r="H51" s="389">
        <f t="shared" si="0"/>
        <v>12486.081</v>
      </c>
      <c r="I51" s="381"/>
      <c r="J51" s="389">
        <f t="shared" si="3"/>
        <v>5240.9799999999996</v>
      </c>
      <c r="K51" s="379"/>
      <c r="L51" s="389">
        <f>SUM(L52:L55)</f>
        <v>2836.42</v>
      </c>
      <c r="M51" s="389">
        <f t="shared" ref="M51:W51" si="13">SUM(M52:M55)</f>
        <v>4241.451</v>
      </c>
      <c r="N51" s="389">
        <f t="shared" si="13"/>
        <v>1990.1000000000001</v>
      </c>
      <c r="O51" s="389">
        <f t="shared" si="13"/>
        <v>3418.11</v>
      </c>
      <c r="P51" s="389">
        <f t="shared" si="13"/>
        <v>0</v>
      </c>
      <c r="Q51" s="389">
        <f t="shared" si="13"/>
        <v>0</v>
      </c>
      <c r="R51" s="389">
        <f t="shared" si="13"/>
        <v>0</v>
      </c>
      <c r="S51" s="389">
        <f t="shared" si="13"/>
        <v>2101.1800000000003</v>
      </c>
      <c r="T51" s="389">
        <f t="shared" si="13"/>
        <v>329.81</v>
      </c>
      <c r="U51" s="389">
        <f t="shared" si="13"/>
        <v>450.76</v>
      </c>
      <c r="V51" s="389">
        <f t="shared" si="13"/>
        <v>1793.04</v>
      </c>
      <c r="W51" s="389">
        <f t="shared" si="13"/>
        <v>566.19000000000005</v>
      </c>
      <c r="X51" s="57"/>
    </row>
    <row r="52" spans="1:24" s="1" customFormat="1" ht="13" outlineLevel="3" x14ac:dyDescent="0.3">
      <c r="A52" s="57"/>
      <c r="B52" s="390">
        <v>170101</v>
      </c>
      <c r="C52" s="391" t="s">
        <v>412</v>
      </c>
      <c r="D52" s="392" t="s">
        <v>413</v>
      </c>
      <c r="E52" s="393"/>
      <c r="F52" s="394">
        <f t="shared" si="2"/>
        <v>4462.1309999999994</v>
      </c>
      <c r="G52" s="395"/>
      <c r="H52" s="394">
        <f t="shared" si="0"/>
        <v>2389.0709999999999</v>
      </c>
      <c r="I52" s="395"/>
      <c r="J52" s="396">
        <f t="shared" si="3"/>
        <v>2073.06</v>
      </c>
      <c r="K52" s="393"/>
      <c r="L52" s="394">
        <v>556.45000000000005</v>
      </c>
      <c r="M52" s="394">
        <v>441.50099999999998</v>
      </c>
      <c r="N52" s="394">
        <v>470.12</v>
      </c>
      <c r="O52" s="394">
        <v>921</v>
      </c>
      <c r="P52" s="394">
        <v>0</v>
      </c>
      <c r="Q52" s="394">
        <v>0</v>
      </c>
      <c r="R52" s="394">
        <v>0</v>
      </c>
      <c r="S52" s="394">
        <v>517.22</v>
      </c>
      <c r="T52" s="394">
        <v>329.81</v>
      </c>
      <c r="U52" s="394">
        <v>450.76</v>
      </c>
      <c r="V52" s="394">
        <v>435.36</v>
      </c>
      <c r="W52" s="394">
        <v>339.91</v>
      </c>
      <c r="X52" s="57"/>
    </row>
    <row r="53" spans="1:24" s="1" customFormat="1" ht="13" outlineLevel="3" x14ac:dyDescent="0.3">
      <c r="A53" s="57"/>
      <c r="B53" s="390">
        <v>170102</v>
      </c>
      <c r="C53" s="391" t="s">
        <v>414</v>
      </c>
      <c r="D53" s="392" t="s">
        <v>415</v>
      </c>
      <c r="E53" s="393"/>
      <c r="F53" s="394">
        <f t="shared" si="2"/>
        <v>7509.61</v>
      </c>
      <c r="G53" s="395"/>
      <c r="H53" s="394">
        <f t="shared" si="0"/>
        <v>7057.05</v>
      </c>
      <c r="I53" s="395"/>
      <c r="J53" s="396">
        <f t="shared" si="3"/>
        <v>452.56</v>
      </c>
      <c r="K53" s="393"/>
      <c r="L53" s="394">
        <v>1628.55</v>
      </c>
      <c r="M53" s="394">
        <v>2714.25</v>
      </c>
      <c r="N53" s="394">
        <v>1085.7</v>
      </c>
      <c r="O53" s="394">
        <v>1628.55</v>
      </c>
      <c r="P53" s="394">
        <v>0</v>
      </c>
      <c r="Q53" s="394">
        <v>0</v>
      </c>
      <c r="R53" s="394">
        <v>0</v>
      </c>
      <c r="S53" s="394">
        <v>226.28</v>
      </c>
      <c r="T53" s="394">
        <v>0</v>
      </c>
      <c r="U53" s="394">
        <v>0</v>
      </c>
      <c r="V53" s="394">
        <v>226.28</v>
      </c>
      <c r="W53" s="394">
        <v>0</v>
      </c>
      <c r="X53" s="57"/>
    </row>
    <row r="54" spans="1:24" s="1" customFormat="1" ht="13" outlineLevel="3" x14ac:dyDescent="0.3">
      <c r="A54" s="57"/>
      <c r="B54" s="390">
        <v>170103</v>
      </c>
      <c r="C54" s="391" t="s">
        <v>416</v>
      </c>
      <c r="D54" s="392" t="s">
        <v>417</v>
      </c>
      <c r="E54" s="393"/>
      <c r="F54" s="394">
        <f t="shared" si="2"/>
        <v>5755.3199999999988</v>
      </c>
      <c r="G54" s="395"/>
      <c r="H54" s="394">
        <f t="shared" si="0"/>
        <v>3039.9599999999996</v>
      </c>
      <c r="I54" s="395"/>
      <c r="J54" s="396">
        <f t="shared" si="3"/>
        <v>2715.36</v>
      </c>
      <c r="K54" s="393"/>
      <c r="L54" s="394">
        <v>651.41999999999996</v>
      </c>
      <c r="M54" s="394">
        <v>1085.7</v>
      </c>
      <c r="N54" s="394">
        <v>434.28</v>
      </c>
      <c r="O54" s="394">
        <v>868.56</v>
      </c>
      <c r="P54" s="394">
        <v>0</v>
      </c>
      <c r="Q54" s="394">
        <v>0</v>
      </c>
      <c r="R54" s="394">
        <v>0</v>
      </c>
      <c r="S54" s="394">
        <v>1357.68</v>
      </c>
      <c r="T54" s="394">
        <v>0</v>
      </c>
      <c r="U54" s="394">
        <v>0</v>
      </c>
      <c r="V54" s="394">
        <v>1131.4000000000001</v>
      </c>
      <c r="W54" s="394">
        <v>226.28</v>
      </c>
      <c r="X54" s="57"/>
    </row>
    <row r="55" spans="1:24" s="1" customFormat="1" ht="13" outlineLevel="3" x14ac:dyDescent="0.3">
      <c r="A55" s="57"/>
      <c r="B55" s="390">
        <v>170104</v>
      </c>
      <c r="C55" s="391" t="s">
        <v>418</v>
      </c>
      <c r="D55" s="392" t="s">
        <v>419</v>
      </c>
      <c r="E55" s="393"/>
      <c r="F55" s="394">
        <f t="shared" si="2"/>
        <v>0</v>
      </c>
      <c r="G55" s="395"/>
      <c r="H55" s="394">
        <f t="shared" si="0"/>
        <v>0</v>
      </c>
      <c r="I55" s="395"/>
      <c r="J55" s="396">
        <f t="shared" si="3"/>
        <v>0</v>
      </c>
      <c r="K55" s="393"/>
      <c r="L55" s="394">
        <v>0</v>
      </c>
      <c r="M55" s="394">
        <v>0</v>
      </c>
      <c r="N55" s="394">
        <v>0</v>
      </c>
      <c r="O55" s="394">
        <v>0</v>
      </c>
      <c r="P55" s="394">
        <v>0</v>
      </c>
      <c r="Q55" s="394">
        <v>0</v>
      </c>
      <c r="R55" s="394">
        <v>0</v>
      </c>
      <c r="S55" s="394">
        <v>0</v>
      </c>
      <c r="T55" s="394">
        <v>0</v>
      </c>
      <c r="U55" s="394">
        <v>0</v>
      </c>
      <c r="V55" s="394">
        <v>0</v>
      </c>
      <c r="W55" s="394">
        <v>0</v>
      </c>
      <c r="X55" s="57"/>
    </row>
    <row r="56" spans="1:24" s="1" customFormat="1" ht="15" customHeight="1" outlineLevel="1" x14ac:dyDescent="0.3">
      <c r="A56" s="57"/>
      <c r="B56" s="382">
        <v>18</v>
      </c>
      <c r="C56" s="383" t="s">
        <v>234</v>
      </c>
      <c r="D56" s="384" t="s">
        <v>60</v>
      </c>
      <c r="E56" s="379"/>
      <c r="F56" s="385">
        <f t="shared" si="2"/>
        <v>142428.39300000001</v>
      </c>
      <c r="G56" s="381"/>
      <c r="H56" s="385">
        <f t="shared" si="0"/>
        <v>24355.75</v>
      </c>
      <c r="I56" s="381"/>
      <c r="J56" s="385">
        <f t="shared" si="3"/>
        <v>118072.64300000001</v>
      </c>
      <c r="K56" s="379"/>
      <c r="L56" s="385">
        <f>SUM(+L57)</f>
        <v>7379.3899999999994</v>
      </c>
      <c r="M56" s="385">
        <f t="shared" ref="M56:W56" si="14">SUM(+M57)</f>
        <v>5602.57</v>
      </c>
      <c r="N56" s="385">
        <f t="shared" si="14"/>
        <v>6275</v>
      </c>
      <c r="O56" s="385">
        <f t="shared" si="14"/>
        <v>5098.79</v>
      </c>
      <c r="P56" s="385">
        <f t="shared" si="14"/>
        <v>56729.289999999994</v>
      </c>
      <c r="Q56" s="385">
        <f t="shared" si="14"/>
        <v>6234.5</v>
      </c>
      <c r="R56" s="385">
        <f t="shared" si="14"/>
        <v>8629.49</v>
      </c>
      <c r="S56" s="385">
        <f t="shared" si="14"/>
        <v>7005.25</v>
      </c>
      <c r="T56" s="385">
        <f t="shared" si="14"/>
        <v>17860.57</v>
      </c>
      <c r="U56" s="385">
        <f t="shared" si="14"/>
        <v>8012.21</v>
      </c>
      <c r="V56" s="385">
        <f t="shared" si="14"/>
        <v>7515.3029999999999</v>
      </c>
      <c r="W56" s="385">
        <f t="shared" si="14"/>
        <v>6086.0300000000007</v>
      </c>
      <c r="X56" s="57"/>
    </row>
    <row r="57" spans="1:24" s="1" customFormat="1" ht="13" outlineLevel="2" x14ac:dyDescent="0.3">
      <c r="A57" s="57"/>
      <c r="B57" s="386">
        <v>1801</v>
      </c>
      <c r="C57" s="387" t="s">
        <v>235</v>
      </c>
      <c r="D57" s="388" t="s">
        <v>134</v>
      </c>
      <c r="E57" s="379"/>
      <c r="F57" s="389">
        <f t="shared" si="2"/>
        <v>142428.39300000001</v>
      </c>
      <c r="G57" s="381"/>
      <c r="H57" s="389">
        <f t="shared" si="0"/>
        <v>24355.75</v>
      </c>
      <c r="I57" s="381"/>
      <c r="J57" s="389">
        <f t="shared" si="3"/>
        <v>118072.64300000001</v>
      </c>
      <c r="K57" s="379"/>
      <c r="L57" s="389">
        <f>SUM(L58:L64)</f>
        <v>7379.3899999999994</v>
      </c>
      <c r="M57" s="389">
        <f t="shared" ref="M57:W57" si="15">SUM(M58:M64)</f>
        <v>5602.57</v>
      </c>
      <c r="N57" s="389">
        <f t="shared" si="15"/>
        <v>6275</v>
      </c>
      <c r="O57" s="389">
        <f t="shared" si="15"/>
        <v>5098.79</v>
      </c>
      <c r="P57" s="389">
        <f t="shared" si="15"/>
        <v>56729.289999999994</v>
      </c>
      <c r="Q57" s="389">
        <f t="shared" si="15"/>
        <v>6234.5</v>
      </c>
      <c r="R57" s="389">
        <f t="shared" si="15"/>
        <v>8629.49</v>
      </c>
      <c r="S57" s="389">
        <f t="shared" si="15"/>
        <v>7005.25</v>
      </c>
      <c r="T57" s="389">
        <f t="shared" si="15"/>
        <v>17860.57</v>
      </c>
      <c r="U57" s="389">
        <f t="shared" si="15"/>
        <v>8012.21</v>
      </c>
      <c r="V57" s="389">
        <f t="shared" si="15"/>
        <v>7515.3029999999999</v>
      </c>
      <c r="W57" s="389">
        <f t="shared" si="15"/>
        <v>6086.0300000000007</v>
      </c>
      <c r="X57" s="57"/>
    </row>
    <row r="58" spans="1:24" s="1" customFormat="1" ht="13" outlineLevel="3" x14ac:dyDescent="0.3">
      <c r="A58" s="57"/>
      <c r="B58" s="390">
        <v>180101</v>
      </c>
      <c r="C58" s="391" t="s">
        <v>420</v>
      </c>
      <c r="D58" s="392" t="s">
        <v>1175</v>
      </c>
      <c r="E58" s="393"/>
      <c r="F58" s="394">
        <f t="shared" si="2"/>
        <v>56446.369999999995</v>
      </c>
      <c r="G58" s="395"/>
      <c r="H58" s="394">
        <f t="shared" si="0"/>
        <v>1093.1399999999999</v>
      </c>
      <c r="I58" s="395"/>
      <c r="J58" s="396">
        <f t="shared" si="3"/>
        <v>55353.229999999996</v>
      </c>
      <c r="K58" s="393"/>
      <c r="L58" s="394">
        <v>321.36</v>
      </c>
      <c r="M58" s="394">
        <v>262.95999999999998</v>
      </c>
      <c r="N58" s="394">
        <v>187.46</v>
      </c>
      <c r="O58" s="394">
        <v>321.36</v>
      </c>
      <c r="P58" s="394">
        <v>48887.199999999997</v>
      </c>
      <c r="Q58" s="394">
        <v>2975.96</v>
      </c>
      <c r="R58" s="394">
        <v>908.51</v>
      </c>
      <c r="S58" s="394">
        <v>962.08</v>
      </c>
      <c r="T58" s="394">
        <v>460.14</v>
      </c>
      <c r="U58" s="394">
        <v>503.24</v>
      </c>
      <c r="V58" s="394">
        <v>405</v>
      </c>
      <c r="W58" s="394">
        <v>251.1</v>
      </c>
      <c r="X58" s="57"/>
    </row>
    <row r="59" spans="1:24" s="1" customFormat="1" ht="13" outlineLevel="3" x14ac:dyDescent="0.3">
      <c r="A59" s="57"/>
      <c r="B59" s="390">
        <v>180102</v>
      </c>
      <c r="C59" s="391" t="s">
        <v>421</v>
      </c>
      <c r="D59" s="392" t="s">
        <v>1176</v>
      </c>
      <c r="E59" s="393"/>
      <c r="F59" s="394">
        <f t="shared" si="2"/>
        <v>0</v>
      </c>
      <c r="G59" s="395"/>
      <c r="H59" s="394">
        <f t="shared" si="0"/>
        <v>0</v>
      </c>
      <c r="I59" s="395"/>
      <c r="J59" s="396">
        <f t="shared" si="3"/>
        <v>0</v>
      </c>
      <c r="K59" s="393"/>
      <c r="L59" s="394">
        <v>0</v>
      </c>
      <c r="M59" s="394">
        <v>0</v>
      </c>
      <c r="N59" s="394">
        <v>0</v>
      </c>
      <c r="O59" s="394">
        <v>0</v>
      </c>
      <c r="P59" s="394">
        <v>0</v>
      </c>
      <c r="Q59" s="394">
        <v>0</v>
      </c>
      <c r="R59" s="394">
        <v>0</v>
      </c>
      <c r="S59" s="394">
        <v>0</v>
      </c>
      <c r="T59" s="394">
        <v>0</v>
      </c>
      <c r="U59" s="394">
        <v>0</v>
      </c>
      <c r="V59" s="394">
        <v>0</v>
      </c>
      <c r="W59" s="394">
        <v>0</v>
      </c>
      <c r="X59" s="57"/>
    </row>
    <row r="60" spans="1:24" s="1" customFormat="1" ht="13" outlineLevel="3" x14ac:dyDescent="0.3">
      <c r="A60" s="57"/>
      <c r="B60" s="390">
        <v>180103</v>
      </c>
      <c r="C60" s="391" t="s">
        <v>422</v>
      </c>
      <c r="D60" s="392" t="s">
        <v>1177</v>
      </c>
      <c r="E60" s="393"/>
      <c r="F60" s="394">
        <f t="shared" si="2"/>
        <v>0</v>
      </c>
      <c r="G60" s="395"/>
      <c r="H60" s="394">
        <f t="shared" si="0"/>
        <v>0</v>
      </c>
      <c r="I60" s="395"/>
      <c r="J60" s="396">
        <f t="shared" si="3"/>
        <v>0</v>
      </c>
      <c r="K60" s="393"/>
      <c r="L60" s="394">
        <v>0</v>
      </c>
      <c r="M60" s="394">
        <v>0</v>
      </c>
      <c r="N60" s="394">
        <v>0</v>
      </c>
      <c r="O60" s="394">
        <v>0</v>
      </c>
      <c r="P60" s="394">
        <v>0</v>
      </c>
      <c r="Q60" s="394">
        <v>0</v>
      </c>
      <c r="R60" s="394">
        <v>0</v>
      </c>
      <c r="S60" s="394">
        <v>0</v>
      </c>
      <c r="T60" s="394">
        <v>0</v>
      </c>
      <c r="U60" s="394">
        <v>0</v>
      </c>
      <c r="V60" s="394">
        <v>0</v>
      </c>
      <c r="W60" s="394">
        <v>0</v>
      </c>
      <c r="X60" s="57"/>
    </row>
    <row r="61" spans="1:24" s="1" customFormat="1" ht="13" outlineLevel="3" x14ac:dyDescent="0.3">
      <c r="A61" s="57"/>
      <c r="B61" s="390">
        <v>180104</v>
      </c>
      <c r="C61" s="391" t="s">
        <v>423</v>
      </c>
      <c r="D61" s="392" t="s">
        <v>1178</v>
      </c>
      <c r="E61" s="393"/>
      <c r="F61" s="394">
        <f t="shared" si="2"/>
        <v>0</v>
      </c>
      <c r="G61" s="395"/>
      <c r="H61" s="394">
        <f t="shared" si="0"/>
        <v>0</v>
      </c>
      <c r="I61" s="395"/>
      <c r="J61" s="396">
        <f t="shared" si="3"/>
        <v>0</v>
      </c>
      <c r="K61" s="393"/>
      <c r="L61" s="394">
        <v>0</v>
      </c>
      <c r="M61" s="394">
        <v>0</v>
      </c>
      <c r="N61" s="394">
        <v>0</v>
      </c>
      <c r="O61" s="394">
        <v>0</v>
      </c>
      <c r="P61" s="394">
        <v>0</v>
      </c>
      <c r="Q61" s="394">
        <v>0</v>
      </c>
      <c r="R61" s="394">
        <v>0</v>
      </c>
      <c r="S61" s="394">
        <v>0</v>
      </c>
      <c r="T61" s="394">
        <v>0</v>
      </c>
      <c r="U61" s="394">
        <v>0</v>
      </c>
      <c r="V61" s="394">
        <v>0</v>
      </c>
      <c r="W61" s="394">
        <v>0</v>
      </c>
      <c r="X61" s="57"/>
    </row>
    <row r="62" spans="1:24" s="1" customFormat="1" ht="13" outlineLevel="3" x14ac:dyDescent="0.3">
      <c r="A62" s="57"/>
      <c r="B62" s="390">
        <v>180105</v>
      </c>
      <c r="C62" s="391" t="s">
        <v>424</v>
      </c>
      <c r="D62" s="392" t="s">
        <v>1179</v>
      </c>
      <c r="E62" s="393"/>
      <c r="F62" s="394">
        <f t="shared" si="2"/>
        <v>85982.022999999986</v>
      </c>
      <c r="G62" s="395"/>
      <c r="H62" s="394">
        <f t="shared" si="0"/>
        <v>23262.61</v>
      </c>
      <c r="I62" s="395"/>
      <c r="J62" s="396">
        <f t="shared" si="3"/>
        <v>62719.413</v>
      </c>
      <c r="K62" s="393"/>
      <c r="L62" s="394">
        <v>7058.03</v>
      </c>
      <c r="M62" s="394">
        <v>5339.61</v>
      </c>
      <c r="N62" s="394">
        <v>6087.54</v>
      </c>
      <c r="O62" s="394">
        <v>4777.43</v>
      </c>
      <c r="P62" s="394">
        <v>7842.09</v>
      </c>
      <c r="Q62" s="394">
        <v>3258.54</v>
      </c>
      <c r="R62" s="394">
        <v>7720.98</v>
      </c>
      <c r="S62" s="394">
        <v>6043.17</v>
      </c>
      <c r="T62" s="394">
        <v>17400.43</v>
      </c>
      <c r="U62" s="394">
        <v>7508.97</v>
      </c>
      <c r="V62" s="394">
        <v>7110.3029999999999</v>
      </c>
      <c r="W62" s="394">
        <v>5834.93</v>
      </c>
      <c r="X62" s="57"/>
    </row>
    <row r="63" spans="1:24" s="1" customFormat="1" ht="13" outlineLevel="3" x14ac:dyDescent="0.3">
      <c r="A63" s="57"/>
      <c r="B63" s="390">
        <v>180106</v>
      </c>
      <c r="C63" s="391" t="s">
        <v>425</v>
      </c>
      <c r="D63" s="392" t="s">
        <v>1180</v>
      </c>
      <c r="E63" s="393"/>
      <c r="F63" s="394">
        <f t="shared" si="2"/>
        <v>0</v>
      </c>
      <c r="G63" s="395"/>
      <c r="H63" s="394">
        <f t="shared" si="0"/>
        <v>0</v>
      </c>
      <c r="I63" s="395"/>
      <c r="J63" s="396">
        <f t="shared" si="3"/>
        <v>0</v>
      </c>
      <c r="K63" s="393"/>
      <c r="L63" s="394">
        <v>0</v>
      </c>
      <c r="M63" s="394">
        <v>0</v>
      </c>
      <c r="N63" s="394">
        <v>0</v>
      </c>
      <c r="O63" s="394">
        <v>0</v>
      </c>
      <c r="P63" s="394">
        <v>0</v>
      </c>
      <c r="Q63" s="394">
        <v>0</v>
      </c>
      <c r="R63" s="394">
        <v>0</v>
      </c>
      <c r="S63" s="394">
        <v>0</v>
      </c>
      <c r="T63" s="394">
        <v>0</v>
      </c>
      <c r="U63" s="394">
        <v>0</v>
      </c>
      <c r="V63" s="394">
        <v>0</v>
      </c>
      <c r="W63" s="394">
        <v>0</v>
      </c>
      <c r="X63" s="57"/>
    </row>
    <row r="64" spans="1:24" s="1" customFormat="1" ht="13" outlineLevel="3" x14ac:dyDescent="0.3">
      <c r="A64" s="57"/>
      <c r="B64" s="390">
        <v>180107</v>
      </c>
      <c r="C64" s="391"/>
      <c r="D64" s="392" t="s">
        <v>1594</v>
      </c>
      <c r="E64" s="393"/>
      <c r="F64" s="394">
        <f>SUM(L64:W64)</f>
        <v>0</v>
      </c>
      <c r="G64" s="395"/>
      <c r="H64" s="394">
        <f>SUM(L64:O64)</f>
        <v>0</v>
      </c>
      <c r="I64" s="395"/>
      <c r="J64" s="396">
        <f>SUM(P64:W64)</f>
        <v>0</v>
      </c>
      <c r="K64" s="393"/>
      <c r="L64" s="394">
        <v>0</v>
      </c>
      <c r="M64" s="394">
        <v>0</v>
      </c>
      <c r="N64" s="394">
        <v>0</v>
      </c>
      <c r="O64" s="394">
        <v>0</v>
      </c>
      <c r="P64" s="394">
        <v>0</v>
      </c>
      <c r="Q64" s="394">
        <v>0</v>
      </c>
      <c r="R64" s="394">
        <v>0</v>
      </c>
      <c r="S64" s="394">
        <v>0</v>
      </c>
      <c r="T64" s="394">
        <v>0</v>
      </c>
      <c r="U64" s="394">
        <v>0</v>
      </c>
      <c r="V64" s="394">
        <v>0</v>
      </c>
      <c r="W64" s="394">
        <v>0</v>
      </c>
      <c r="X64" s="57"/>
    </row>
    <row r="65" spans="1:24" s="1" customFormat="1" ht="44.25" customHeight="1" outlineLevel="1" x14ac:dyDescent="0.3">
      <c r="A65" s="57"/>
      <c r="B65" s="382">
        <v>19</v>
      </c>
      <c r="C65" s="383" t="s">
        <v>236</v>
      </c>
      <c r="D65" s="384" t="s">
        <v>426</v>
      </c>
      <c r="E65" s="379"/>
      <c r="F65" s="385">
        <f>SUM(L65:W65)</f>
        <v>314086.16600000003</v>
      </c>
      <c r="G65" s="381"/>
      <c r="H65" s="385">
        <f t="shared" si="0"/>
        <v>27096.800000000003</v>
      </c>
      <c r="I65" s="381"/>
      <c r="J65" s="385">
        <f t="shared" si="3"/>
        <v>286989.36600000004</v>
      </c>
      <c r="K65" s="379"/>
      <c r="L65" s="385">
        <f>SUM(+L66)</f>
        <v>6196.52</v>
      </c>
      <c r="M65" s="385">
        <f t="shared" ref="M65:W65" si="16">SUM(+M66)</f>
        <v>9749.65</v>
      </c>
      <c r="N65" s="385">
        <f t="shared" si="16"/>
        <v>1300.8499999999999</v>
      </c>
      <c r="O65" s="385">
        <f t="shared" si="16"/>
        <v>9849.7800000000007</v>
      </c>
      <c r="P65" s="385">
        <f t="shared" si="16"/>
        <v>141987.046</v>
      </c>
      <c r="Q65" s="385">
        <f t="shared" si="16"/>
        <v>35457.65</v>
      </c>
      <c r="R65" s="385">
        <f t="shared" si="16"/>
        <v>20217.559999999998</v>
      </c>
      <c r="S65" s="385">
        <f t="shared" si="16"/>
        <v>25380.79</v>
      </c>
      <c r="T65" s="385">
        <f t="shared" si="16"/>
        <v>8081.37</v>
      </c>
      <c r="U65" s="385">
        <f t="shared" si="16"/>
        <v>16499.72</v>
      </c>
      <c r="V65" s="385">
        <f t="shared" si="16"/>
        <v>25447.39</v>
      </c>
      <c r="W65" s="385">
        <f t="shared" si="16"/>
        <v>13917.84</v>
      </c>
      <c r="X65" s="57"/>
    </row>
    <row r="66" spans="1:24" s="1" customFormat="1" ht="13" outlineLevel="2" x14ac:dyDescent="0.3">
      <c r="A66" s="57"/>
      <c r="B66" s="386">
        <v>1901</v>
      </c>
      <c r="C66" s="386" t="s">
        <v>238</v>
      </c>
      <c r="D66" s="388" t="s">
        <v>135</v>
      </c>
      <c r="E66" s="379"/>
      <c r="F66" s="389">
        <f t="shared" si="2"/>
        <v>314086.16600000003</v>
      </c>
      <c r="G66" s="381"/>
      <c r="H66" s="389">
        <f t="shared" si="0"/>
        <v>27096.800000000003</v>
      </c>
      <c r="I66" s="381"/>
      <c r="J66" s="389">
        <f t="shared" si="3"/>
        <v>286989.36600000004</v>
      </c>
      <c r="K66" s="379"/>
      <c r="L66" s="389">
        <f>SUM(L67:L70)</f>
        <v>6196.52</v>
      </c>
      <c r="M66" s="389">
        <f t="shared" ref="M66:W66" si="17">SUM(M67:M70)</f>
        <v>9749.65</v>
      </c>
      <c r="N66" s="389">
        <f t="shared" si="17"/>
        <v>1300.8499999999999</v>
      </c>
      <c r="O66" s="389">
        <f t="shared" si="17"/>
        <v>9849.7800000000007</v>
      </c>
      <c r="P66" s="389">
        <f t="shared" si="17"/>
        <v>141987.046</v>
      </c>
      <c r="Q66" s="389">
        <f t="shared" si="17"/>
        <v>35457.65</v>
      </c>
      <c r="R66" s="389">
        <f t="shared" si="17"/>
        <v>20217.559999999998</v>
      </c>
      <c r="S66" s="389">
        <f t="shared" si="17"/>
        <v>25380.79</v>
      </c>
      <c r="T66" s="389">
        <f t="shared" si="17"/>
        <v>8081.37</v>
      </c>
      <c r="U66" s="389">
        <f t="shared" si="17"/>
        <v>16499.72</v>
      </c>
      <c r="V66" s="389">
        <f t="shared" si="17"/>
        <v>25447.39</v>
      </c>
      <c r="W66" s="389">
        <f t="shared" si="17"/>
        <v>13917.84</v>
      </c>
      <c r="X66" s="57"/>
    </row>
    <row r="67" spans="1:24" s="1" customFormat="1" ht="13" outlineLevel="3" x14ac:dyDescent="0.3">
      <c r="A67" s="57"/>
      <c r="B67" s="390">
        <v>190101</v>
      </c>
      <c r="C67" s="390" t="s">
        <v>427</v>
      </c>
      <c r="D67" s="397" t="s">
        <v>428</v>
      </c>
      <c r="E67" s="393"/>
      <c r="F67" s="394">
        <f t="shared" si="2"/>
        <v>0</v>
      </c>
      <c r="G67" s="398"/>
      <c r="H67" s="394">
        <f t="shared" si="0"/>
        <v>0</v>
      </c>
      <c r="I67" s="398"/>
      <c r="J67" s="396">
        <f t="shared" si="3"/>
        <v>0</v>
      </c>
      <c r="K67" s="393"/>
      <c r="L67" s="394">
        <v>0</v>
      </c>
      <c r="M67" s="394">
        <v>0</v>
      </c>
      <c r="N67" s="394">
        <v>0</v>
      </c>
      <c r="O67" s="394">
        <v>0</v>
      </c>
      <c r="P67" s="394">
        <v>0</v>
      </c>
      <c r="Q67" s="394">
        <v>0</v>
      </c>
      <c r="R67" s="394">
        <v>0</v>
      </c>
      <c r="S67" s="394">
        <v>0</v>
      </c>
      <c r="T67" s="394">
        <v>0</v>
      </c>
      <c r="U67" s="394">
        <v>0</v>
      </c>
      <c r="V67" s="394">
        <v>0</v>
      </c>
      <c r="W67" s="394">
        <v>0</v>
      </c>
      <c r="X67" s="57"/>
    </row>
    <row r="68" spans="1:24" s="1" customFormat="1" ht="13" outlineLevel="3" x14ac:dyDescent="0.3">
      <c r="A68" s="57"/>
      <c r="B68" s="390">
        <v>190102</v>
      </c>
      <c r="C68" s="390" t="s">
        <v>429</v>
      </c>
      <c r="D68" s="392" t="s">
        <v>430</v>
      </c>
      <c r="E68" s="393"/>
      <c r="F68" s="394">
        <f t="shared" si="2"/>
        <v>116383.54599999999</v>
      </c>
      <c r="G68" s="395"/>
      <c r="H68" s="394">
        <f t="shared" si="0"/>
        <v>11804.59</v>
      </c>
      <c r="I68" s="395"/>
      <c r="J68" s="396">
        <f t="shared" si="3"/>
        <v>104578.95599999999</v>
      </c>
      <c r="K68" s="393"/>
      <c r="L68" s="394">
        <v>2261.12</v>
      </c>
      <c r="M68" s="394">
        <v>4806.71</v>
      </c>
      <c r="N68" s="394">
        <v>341.1</v>
      </c>
      <c r="O68" s="394">
        <v>4395.66</v>
      </c>
      <c r="P68" s="394">
        <v>50550.805999999997</v>
      </c>
      <c r="Q68" s="394">
        <v>11069.1</v>
      </c>
      <c r="R68" s="394">
        <v>10529.95</v>
      </c>
      <c r="S68" s="394">
        <v>9601.68</v>
      </c>
      <c r="T68" s="394">
        <v>3789.4</v>
      </c>
      <c r="U68" s="394">
        <v>6989.7</v>
      </c>
      <c r="V68" s="394">
        <v>7971.58</v>
      </c>
      <c r="W68" s="394">
        <v>4076.74</v>
      </c>
      <c r="X68" s="57"/>
    </row>
    <row r="69" spans="1:24" s="1" customFormat="1" ht="13" outlineLevel="3" x14ac:dyDescent="0.3">
      <c r="A69" s="57"/>
      <c r="B69" s="390">
        <v>190103</v>
      </c>
      <c r="C69" s="390" t="s">
        <v>431</v>
      </c>
      <c r="D69" s="392" t="s">
        <v>61</v>
      </c>
      <c r="E69" s="393"/>
      <c r="F69" s="394">
        <f t="shared" si="2"/>
        <v>188973.81</v>
      </c>
      <c r="G69" s="395"/>
      <c r="H69" s="394">
        <f t="shared" si="0"/>
        <v>14406.949999999999</v>
      </c>
      <c r="I69" s="395"/>
      <c r="J69" s="396">
        <f t="shared" si="3"/>
        <v>174566.86</v>
      </c>
      <c r="K69" s="393"/>
      <c r="L69" s="394">
        <v>3765.84</v>
      </c>
      <c r="M69" s="394">
        <v>4582.4399999999996</v>
      </c>
      <c r="N69" s="394">
        <v>934.17</v>
      </c>
      <c r="O69" s="394">
        <v>5124.5</v>
      </c>
      <c r="P69" s="394">
        <v>87644.78</v>
      </c>
      <c r="Q69" s="394">
        <v>23558.37</v>
      </c>
      <c r="R69" s="394">
        <v>8897.9</v>
      </c>
      <c r="S69" s="394">
        <v>15058.95</v>
      </c>
      <c r="T69" s="394">
        <v>4007.77</v>
      </c>
      <c r="U69" s="394">
        <v>8985.7999999999993</v>
      </c>
      <c r="V69" s="394">
        <v>16877.95</v>
      </c>
      <c r="W69" s="394">
        <v>9535.34</v>
      </c>
      <c r="X69" s="57"/>
    </row>
    <row r="70" spans="1:24" s="1" customFormat="1" ht="13" outlineLevel="3" x14ac:dyDescent="0.3">
      <c r="A70" s="57"/>
      <c r="B70" s="390">
        <v>190109</v>
      </c>
      <c r="C70" s="390" t="s">
        <v>432</v>
      </c>
      <c r="D70" s="392" t="s">
        <v>60</v>
      </c>
      <c r="E70" s="393"/>
      <c r="F70" s="394">
        <f t="shared" si="2"/>
        <v>8728.8100000000013</v>
      </c>
      <c r="G70" s="395"/>
      <c r="H70" s="394">
        <f t="shared" si="0"/>
        <v>885.26</v>
      </c>
      <c r="I70" s="395"/>
      <c r="J70" s="396">
        <f t="shared" si="3"/>
        <v>7843.55</v>
      </c>
      <c r="K70" s="393"/>
      <c r="L70" s="394">
        <v>169.56</v>
      </c>
      <c r="M70" s="394">
        <v>360.5</v>
      </c>
      <c r="N70" s="394">
        <v>25.58</v>
      </c>
      <c r="O70" s="394">
        <v>329.62</v>
      </c>
      <c r="P70" s="394">
        <v>3791.46</v>
      </c>
      <c r="Q70" s="394">
        <v>830.18</v>
      </c>
      <c r="R70" s="394">
        <v>789.71</v>
      </c>
      <c r="S70" s="394">
        <v>720.16</v>
      </c>
      <c r="T70" s="394">
        <v>284.2</v>
      </c>
      <c r="U70" s="394">
        <v>524.22</v>
      </c>
      <c r="V70" s="394">
        <v>597.86</v>
      </c>
      <c r="W70" s="394">
        <v>305.76</v>
      </c>
      <c r="X70" s="57"/>
    </row>
    <row r="71" spans="1:24" s="1" customFormat="1" ht="13" x14ac:dyDescent="0.3">
      <c r="A71" s="57"/>
      <c r="B71" s="369">
        <v>2</v>
      </c>
      <c r="C71" s="369" t="s">
        <v>1146</v>
      </c>
      <c r="D71" s="369" t="s">
        <v>1181</v>
      </c>
      <c r="E71" s="370"/>
      <c r="F71" s="399">
        <f t="shared" si="2"/>
        <v>0</v>
      </c>
      <c r="G71" s="370"/>
      <c r="H71" s="399">
        <f t="shared" si="0"/>
        <v>0</v>
      </c>
      <c r="I71" s="370"/>
      <c r="J71" s="400">
        <f t="shared" si="3"/>
        <v>0</v>
      </c>
      <c r="K71" s="401"/>
      <c r="L71" s="402">
        <f>SUM(L72+L73+L74+L75+L76)</f>
        <v>0</v>
      </c>
      <c r="M71" s="402">
        <f t="shared" ref="M71:W71" si="18">SUM(M72+M73+M74+M75+M76)</f>
        <v>0</v>
      </c>
      <c r="N71" s="402">
        <f t="shared" si="18"/>
        <v>0</v>
      </c>
      <c r="O71" s="402">
        <f t="shared" si="18"/>
        <v>0</v>
      </c>
      <c r="P71" s="402">
        <f t="shared" si="18"/>
        <v>0</v>
      </c>
      <c r="Q71" s="402">
        <f t="shared" si="18"/>
        <v>0</v>
      </c>
      <c r="R71" s="402">
        <f t="shared" si="18"/>
        <v>0</v>
      </c>
      <c r="S71" s="402">
        <f t="shared" si="18"/>
        <v>0</v>
      </c>
      <c r="T71" s="402">
        <f t="shared" si="18"/>
        <v>0</v>
      </c>
      <c r="U71" s="402">
        <f t="shared" si="18"/>
        <v>0</v>
      </c>
      <c r="V71" s="402">
        <f t="shared" si="18"/>
        <v>0</v>
      </c>
      <c r="W71" s="402">
        <f t="shared" si="18"/>
        <v>0</v>
      </c>
      <c r="X71" s="57"/>
    </row>
    <row r="72" spans="1:24" s="1" customFormat="1" ht="13" outlineLevel="1" x14ac:dyDescent="0.3">
      <c r="A72" s="57"/>
      <c r="B72" s="382">
        <v>21</v>
      </c>
      <c r="C72" s="383" t="s">
        <v>1147</v>
      </c>
      <c r="D72" s="384" t="s">
        <v>13</v>
      </c>
      <c r="E72" s="393"/>
      <c r="F72" s="403">
        <f t="shared" si="2"/>
        <v>0</v>
      </c>
      <c r="G72" s="395"/>
      <c r="H72" s="403">
        <f t="shared" si="0"/>
        <v>0</v>
      </c>
      <c r="I72" s="395"/>
      <c r="J72" s="403">
        <f t="shared" si="3"/>
        <v>0</v>
      </c>
      <c r="K72" s="393"/>
      <c r="L72" s="385">
        <v>0</v>
      </c>
      <c r="M72" s="385">
        <v>0</v>
      </c>
      <c r="N72" s="385">
        <v>0</v>
      </c>
      <c r="O72" s="385">
        <v>0</v>
      </c>
      <c r="P72" s="385">
        <v>0</v>
      </c>
      <c r="Q72" s="385">
        <v>0</v>
      </c>
      <c r="R72" s="385">
        <v>0</v>
      </c>
      <c r="S72" s="385">
        <v>0</v>
      </c>
      <c r="T72" s="385">
        <v>0</v>
      </c>
      <c r="U72" s="385">
        <v>0</v>
      </c>
      <c r="V72" s="385">
        <v>0</v>
      </c>
      <c r="W72" s="385">
        <v>0</v>
      </c>
      <c r="X72" s="57"/>
    </row>
    <row r="73" spans="1:24" s="1" customFormat="1" ht="13" outlineLevel="1" x14ac:dyDescent="0.3">
      <c r="A73" s="57"/>
      <c r="B73" s="382">
        <v>22</v>
      </c>
      <c r="C73" s="383" t="s">
        <v>1148</v>
      </c>
      <c r="D73" s="384" t="s">
        <v>14</v>
      </c>
      <c r="E73" s="393"/>
      <c r="F73" s="403">
        <f t="shared" si="2"/>
        <v>0</v>
      </c>
      <c r="G73" s="395"/>
      <c r="H73" s="403">
        <f t="shared" si="0"/>
        <v>0</v>
      </c>
      <c r="I73" s="395"/>
      <c r="J73" s="403">
        <f t="shared" si="3"/>
        <v>0</v>
      </c>
      <c r="K73" s="393"/>
      <c r="L73" s="385">
        <v>0</v>
      </c>
      <c r="M73" s="385">
        <v>0</v>
      </c>
      <c r="N73" s="385">
        <v>0</v>
      </c>
      <c r="O73" s="385">
        <v>0</v>
      </c>
      <c r="P73" s="385">
        <v>0</v>
      </c>
      <c r="Q73" s="385">
        <v>0</v>
      </c>
      <c r="R73" s="385">
        <v>0</v>
      </c>
      <c r="S73" s="385">
        <v>0</v>
      </c>
      <c r="T73" s="385">
        <v>0</v>
      </c>
      <c r="U73" s="385">
        <v>0</v>
      </c>
      <c r="V73" s="385">
        <v>0</v>
      </c>
      <c r="W73" s="385">
        <v>0</v>
      </c>
      <c r="X73" s="57"/>
    </row>
    <row r="74" spans="1:24" s="1" customFormat="1" ht="13" outlineLevel="1" x14ac:dyDescent="0.3">
      <c r="A74" s="57"/>
      <c r="B74" s="382">
        <v>23</v>
      </c>
      <c r="C74" s="383" t="s">
        <v>1149</v>
      </c>
      <c r="D74" s="384" t="s">
        <v>15</v>
      </c>
      <c r="E74" s="393"/>
      <c r="F74" s="403">
        <f t="shared" si="2"/>
        <v>0</v>
      </c>
      <c r="G74" s="395"/>
      <c r="H74" s="403">
        <f t="shared" si="0"/>
        <v>0</v>
      </c>
      <c r="I74" s="395"/>
      <c r="J74" s="403">
        <f t="shared" si="3"/>
        <v>0</v>
      </c>
      <c r="K74" s="393"/>
      <c r="L74" s="385">
        <v>0</v>
      </c>
      <c r="M74" s="385">
        <v>0</v>
      </c>
      <c r="N74" s="385">
        <v>0</v>
      </c>
      <c r="O74" s="385">
        <v>0</v>
      </c>
      <c r="P74" s="385">
        <v>0</v>
      </c>
      <c r="Q74" s="385">
        <v>0</v>
      </c>
      <c r="R74" s="385">
        <v>0</v>
      </c>
      <c r="S74" s="385">
        <v>0</v>
      </c>
      <c r="T74" s="385">
        <v>0</v>
      </c>
      <c r="U74" s="385">
        <v>0</v>
      </c>
      <c r="V74" s="385">
        <v>0</v>
      </c>
      <c r="W74" s="385">
        <v>0</v>
      </c>
      <c r="X74" s="57"/>
    </row>
    <row r="75" spans="1:24" s="1" customFormat="1" ht="13" outlineLevel="1" x14ac:dyDescent="0.3">
      <c r="A75" s="57"/>
      <c r="B75" s="382">
        <v>24</v>
      </c>
      <c r="C75" s="383" t="s">
        <v>1150</v>
      </c>
      <c r="D75" s="384" t="s">
        <v>16</v>
      </c>
      <c r="E75" s="393"/>
      <c r="F75" s="403">
        <f t="shared" si="2"/>
        <v>0</v>
      </c>
      <c r="G75" s="395"/>
      <c r="H75" s="403">
        <f t="shared" si="0"/>
        <v>0</v>
      </c>
      <c r="I75" s="395"/>
      <c r="J75" s="403">
        <f t="shared" si="3"/>
        <v>0</v>
      </c>
      <c r="K75" s="393"/>
      <c r="L75" s="385">
        <v>0</v>
      </c>
      <c r="M75" s="385">
        <v>0</v>
      </c>
      <c r="N75" s="385">
        <v>0</v>
      </c>
      <c r="O75" s="385">
        <v>0</v>
      </c>
      <c r="P75" s="385">
        <v>0</v>
      </c>
      <c r="Q75" s="385">
        <v>0</v>
      </c>
      <c r="R75" s="385">
        <v>0</v>
      </c>
      <c r="S75" s="385">
        <v>0</v>
      </c>
      <c r="T75" s="385">
        <v>0</v>
      </c>
      <c r="U75" s="385">
        <v>0</v>
      </c>
      <c r="V75" s="385">
        <v>0</v>
      </c>
      <c r="W75" s="385">
        <v>0</v>
      </c>
      <c r="X75" s="57"/>
    </row>
    <row r="76" spans="1:24" s="1" customFormat="1" ht="13" outlineLevel="1" x14ac:dyDescent="0.3">
      <c r="A76" s="57"/>
      <c r="B76" s="382">
        <v>25</v>
      </c>
      <c r="C76" s="383" t="s">
        <v>1151</v>
      </c>
      <c r="D76" s="384" t="s">
        <v>17</v>
      </c>
      <c r="E76" s="393"/>
      <c r="F76" s="403">
        <f t="shared" si="2"/>
        <v>0</v>
      </c>
      <c r="G76" s="395"/>
      <c r="H76" s="403">
        <f t="shared" si="0"/>
        <v>0</v>
      </c>
      <c r="I76" s="395"/>
      <c r="J76" s="403">
        <f t="shared" si="3"/>
        <v>0</v>
      </c>
      <c r="K76" s="393"/>
      <c r="L76" s="385">
        <v>0</v>
      </c>
      <c r="M76" s="385">
        <v>0</v>
      </c>
      <c r="N76" s="385">
        <v>0</v>
      </c>
      <c r="O76" s="385">
        <v>0</v>
      </c>
      <c r="P76" s="385">
        <v>0</v>
      </c>
      <c r="Q76" s="385">
        <v>0</v>
      </c>
      <c r="R76" s="385">
        <v>0</v>
      </c>
      <c r="S76" s="385">
        <v>0</v>
      </c>
      <c r="T76" s="385">
        <v>0</v>
      </c>
      <c r="U76" s="385">
        <v>0</v>
      </c>
      <c r="V76" s="385">
        <v>0</v>
      </c>
      <c r="W76" s="385">
        <v>0</v>
      </c>
      <c r="X76" s="57"/>
    </row>
    <row r="77" spans="1:24" s="1" customFormat="1" ht="13" x14ac:dyDescent="0.3">
      <c r="A77" s="57"/>
      <c r="B77" s="371">
        <v>3</v>
      </c>
      <c r="C77" s="369" t="s">
        <v>239</v>
      </c>
      <c r="D77" s="369" t="s">
        <v>75</v>
      </c>
      <c r="E77" s="379"/>
      <c r="F77" s="404">
        <f t="shared" si="2"/>
        <v>0</v>
      </c>
      <c r="G77" s="381"/>
      <c r="H77" s="404">
        <f t="shared" si="0"/>
        <v>0</v>
      </c>
      <c r="I77" s="381"/>
      <c r="J77" s="405">
        <f t="shared" si="3"/>
        <v>0</v>
      </c>
      <c r="K77" s="379"/>
      <c r="L77" s="404">
        <f>SUM(L78+L94)</f>
        <v>0</v>
      </c>
      <c r="M77" s="404">
        <f t="shared" ref="M77:W77" si="19">SUM(M78+M94)</f>
        <v>0</v>
      </c>
      <c r="N77" s="404">
        <f t="shared" si="19"/>
        <v>0</v>
      </c>
      <c r="O77" s="404">
        <f t="shared" si="19"/>
        <v>0</v>
      </c>
      <c r="P77" s="404">
        <f t="shared" si="19"/>
        <v>0</v>
      </c>
      <c r="Q77" s="404">
        <f t="shared" si="19"/>
        <v>0</v>
      </c>
      <c r="R77" s="404">
        <f t="shared" si="19"/>
        <v>0</v>
      </c>
      <c r="S77" s="404">
        <f t="shared" si="19"/>
        <v>0</v>
      </c>
      <c r="T77" s="404">
        <f t="shared" si="19"/>
        <v>0</v>
      </c>
      <c r="U77" s="404">
        <f t="shared" si="19"/>
        <v>0</v>
      </c>
      <c r="V77" s="404">
        <f t="shared" si="19"/>
        <v>0</v>
      </c>
      <c r="W77" s="404">
        <f t="shared" si="19"/>
        <v>0</v>
      </c>
      <c r="X77" s="57"/>
    </row>
    <row r="78" spans="1:24" s="1" customFormat="1" ht="13" outlineLevel="1" x14ac:dyDescent="0.3">
      <c r="A78" s="57"/>
      <c r="B78" s="382">
        <v>31</v>
      </c>
      <c r="C78" s="383" t="s">
        <v>240</v>
      </c>
      <c r="D78" s="384" t="s">
        <v>433</v>
      </c>
      <c r="E78" s="379"/>
      <c r="F78" s="385">
        <f t="shared" si="2"/>
        <v>0</v>
      </c>
      <c r="G78" s="381"/>
      <c r="H78" s="385">
        <f t="shared" si="0"/>
        <v>0</v>
      </c>
      <c r="I78" s="381"/>
      <c r="J78" s="385">
        <f t="shared" si="3"/>
        <v>0</v>
      </c>
      <c r="K78" s="379"/>
      <c r="L78" s="385">
        <f>SUM(L79+L89)</f>
        <v>0</v>
      </c>
      <c r="M78" s="385">
        <f t="shared" ref="M78:W78" si="20">SUM(M79+M89)</f>
        <v>0</v>
      </c>
      <c r="N78" s="385">
        <f t="shared" si="20"/>
        <v>0</v>
      </c>
      <c r="O78" s="385">
        <f t="shared" si="20"/>
        <v>0</v>
      </c>
      <c r="P78" s="385">
        <f t="shared" si="20"/>
        <v>0</v>
      </c>
      <c r="Q78" s="385">
        <f t="shared" si="20"/>
        <v>0</v>
      </c>
      <c r="R78" s="385">
        <f t="shared" si="20"/>
        <v>0</v>
      </c>
      <c r="S78" s="385">
        <f t="shared" si="20"/>
        <v>0</v>
      </c>
      <c r="T78" s="385">
        <f t="shared" si="20"/>
        <v>0</v>
      </c>
      <c r="U78" s="385">
        <f t="shared" si="20"/>
        <v>0</v>
      </c>
      <c r="V78" s="385">
        <f t="shared" si="20"/>
        <v>0</v>
      </c>
      <c r="W78" s="385">
        <f t="shared" si="20"/>
        <v>0</v>
      </c>
      <c r="X78" s="57"/>
    </row>
    <row r="79" spans="1:24" s="1" customFormat="1" ht="13" outlineLevel="2" x14ac:dyDescent="0.3">
      <c r="A79" s="57"/>
      <c r="B79" s="386">
        <v>3101</v>
      </c>
      <c r="C79" s="387" t="s">
        <v>241</v>
      </c>
      <c r="D79" s="388" t="s">
        <v>1117</v>
      </c>
      <c r="E79" s="379"/>
      <c r="F79" s="389">
        <f t="shared" si="2"/>
        <v>0</v>
      </c>
      <c r="G79" s="381"/>
      <c r="H79" s="389">
        <f t="shared" si="0"/>
        <v>0</v>
      </c>
      <c r="I79" s="381"/>
      <c r="J79" s="389">
        <f t="shared" si="3"/>
        <v>0</v>
      </c>
      <c r="K79" s="379"/>
      <c r="L79" s="389">
        <f>SUM(L80:L88)</f>
        <v>0</v>
      </c>
      <c r="M79" s="389">
        <f t="shared" ref="M79:W79" si="21">SUM(M80:M88)</f>
        <v>0</v>
      </c>
      <c r="N79" s="389">
        <f t="shared" si="21"/>
        <v>0</v>
      </c>
      <c r="O79" s="389">
        <f t="shared" si="21"/>
        <v>0</v>
      </c>
      <c r="P79" s="389">
        <f t="shared" si="21"/>
        <v>0</v>
      </c>
      <c r="Q79" s="389">
        <f t="shared" si="21"/>
        <v>0</v>
      </c>
      <c r="R79" s="389">
        <f t="shared" si="21"/>
        <v>0</v>
      </c>
      <c r="S79" s="389">
        <f t="shared" si="21"/>
        <v>0</v>
      </c>
      <c r="T79" s="389">
        <f t="shared" si="21"/>
        <v>0</v>
      </c>
      <c r="U79" s="389">
        <f t="shared" si="21"/>
        <v>0</v>
      </c>
      <c r="V79" s="389">
        <f t="shared" si="21"/>
        <v>0</v>
      </c>
      <c r="W79" s="389">
        <f t="shared" si="21"/>
        <v>0</v>
      </c>
      <c r="X79" s="57"/>
    </row>
    <row r="80" spans="1:24" s="1" customFormat="1" ht="13" outlineLevel="3" x14ac:dyDescent="0.3">
      <c r="A80" s="57"/>
      <c r="B80" s="390">
        <v>310101</v>
      </c>
      <c r="C80" s="391" t="s">
        <v>434</v>
      </c>
      <c r="D80" s="392" t="s">
        <v>1182</v>
      </c>
      <c r="E80" s="393"/>
      <c r="F80" s="394">
        <f t="shared" ref="F80:F172" si="22">SUM(L80:W80)</f>
        <v>0</v>
      </c>
      <c r="G80" s="395"/>
      <c r="H80" s="394">
        <f t="shared" ref="H80:H172" si="23">SUM(L80:O80)</f>
        <v>0</v>
      </c>
      <c r="I80" s="395"/>
      <c r="J80" s="396">
        <f t="shared" si="3"/>
        <v>0</v>
      </c>
      <c r="K80" s="393"/>
      <c r="L80" s="394">
        <v>0</v>
      </c>
      <c r="M80" s="394">
        <v>0</v>
      </c>
      <c r="N80" s="394">
        <v>0</v>
      </c>
      <c r="O80" s="394">
        <v>0</v>
      </c>
      <c r="P80" s="394">
        <v>0</v>
      </c>
      <c r="Q80" s="394">
        <v>0</v>
      </c>
      <c r="R80" s="394">
        <v>0</v>
      </c>
      <c r="S80" s="394">
        <v>0</v>
      </c>
      <c r="T80" s="394">
        <v>0</v>
      </c>
      <c r="U80" s="394">
        <v>0</v>
      </c>
      <c r="V80" s="394">
        <v>0</v>
      </c>
      <c r="W80" s="394">
        <v>0</v>
      </c>
      <c r="X80" s="57"/>
    </row>
    <row r="81" spans="1:24" s="1" customFormat="1" ht="24" outlineLevel="3" x14ac:dyDescent="0.3">
      <c r="A81" s="57"/>
      <c r="B81" s="390">
        <v>310102</v>
      </c>
      <c r="C81" s="391" t="s">
        <v>435</v>
      </c>
      <c r="D81" s="392" t="s">
        <v>1183</v>
      </c>
      <c r="E81" s="393"/>
      <c r="F81" s="394">
        <f t="shared" si="22"/>
        <v>0</v>
      </c>
      <c r="G81" s="395"/>
      <c r="H81" s="394">
        <f t="shared" si="23"/>
        <v>0</v>
      </c>
      <c r="I81" s="395"/>
      <c r="J81" s="396">
        <f t="shared" ref="J81:J173" si="24">SUM(P81:W81)</f>
        <v>0</v>
      </c>
      <c r="K81" s="393"/>
      <c r="L81" s="394">
        <v>0</v>
      </c>
      <c r="M81" s="394">
        <v>0</v>
      </c>
      <c r="N81" s="394">
        <v>0</v>
      </c>
      <c r="O81" s="394">
        <v>0</v>
      </c>
      <c r="P81" s="394">
        <v>0</v>
      </c>
      <c r="Q81" s="394">
        <v>0</v>
      </c>
      <c r="R81" s="394">
        <v>0</v>
      </c>
      <c r="S81" s="394">
        <v>0</v>
      </c>
      <c r="T81" s="394">
        <v>0</v>
      </c>
      <c r="U81" s="394">
        <v>0</v>
      </c>
      <c r="V81" s="394">
        <v>0</v>
      </c>
      <c r="W81" s="394">
        <v>0</v>
      </c>
      <c r="X81" s="57"/>
    </row>
    <row r="82" spans="1:24" s="1" customFormat="1" ht="24" outlineLevel="3" x14ac:dyDescent="0.3">
      <c r="A82" s="57"/>
      <c r="B82" s="390">
        <v>310103</v>
      </c>
      <c r="C82" s="391" t="s">
        <v>436</v>
      </c>
      <c r="D82" s="392" t="s">
        <v>1184</v>
      </c>
      <c r="E82" s="393"/>
      <c r="F82" s="394">
        <f t="shared" si="22"/>
        <v>0</v>
      </c>
      <c r="G82" s="395"/>
      <c r="H82" s="394">
        <f t="shared" si="23"/>
        <v>0</v>
      </c>
      <c r="I82" s="395"/>
      <c r="J82" s="396">
        <f t="shared" si="24"/>
        <v>0</v>
      </c>
      <c r="K82" s="393"/>
      <c r="L82" s="394">
        <v>0</v>
      </c>
      <c r="M82" s="394">
        <v>0</v>
      </c>
      <c r="N82" s="394">
        <v>0</v>
      </c>
      <c r="O82" s="394">
        <v>0</v>
      </c>
      <c r="P82" s="394">
        <v>0</v>
      </c>
      <c r="Q82" s="394">
        <v>0</v>
      </c>
      <c r="R82" s="394">
        <v>0</v>
      </c>
      <c r="S82" s="394">
        <v>0</v>
      </c>
      <c r="T82" s="394">
        <v>0</v>
      </c>
      <c r="U82" s="394">
        <v>0</v>
      </c>
      <c r="V82" s="394">
        <v>0</v>
      </c>
      <c r="W82" s="394">
        <v>0</v>
      </c>
      <c r="X82" s="57"/>
    </row>
    <row r="83" spans="1:24" s="1" customFormat="1" ht="13" outlineLevel="3" x14ac:dyDescent="0.3">
      <c r="A83" s="57"/>
      <c r="B83" s="390">
        <v>310104</v>
      </c>
      <c r="C83" s="391" t="s">
        <v>437</v>
      </c>
      <c r="D83" s="392" t="s">
        <v>1185</v>
      </c>
      <c r="E83" s="393"/>
      <c r="F83" s="394">
        <f t="shared" si="22"/>
        <v>0</v>
      </c>
      <c r="G83" s="395"/>
      <c r="H83" s="394">
        <f t="shared" si="23"/>
        <v>0</v>
      </c>
      <c r="I83" s="395"/>
      <c r="J83" s="396">
        <f t="shared" si="24"/>
        <v>0</v>
      </c>
      <c r="K83" s="393"/>
      <c r="L83" s="394">
        <v>0</v>
      </c>
      <c r="M83" s="394">
        <v>0</v>
      </c>
      <c r="N83" s="394">
        <v>0</v>
      </c>
      <c r="O83" s="394">
        <v>0</v>
      </c>
      <c r="P83" s="394">
        <v>0</v>
      </c>
      <c r="Q83" s="394">
        <v>0</v>
      </c>
      <c r="R83" s="394">
        <v>0</v>
      </c>
      <c r="S83" s="394">
        <v>0</v>
      </c>
      <c r="T83" s="394">
        <v>0</v>
      </c>
      <c r="U83" s="394">
        <v>0</v>
      </c>
      <c r="V83" s="394">
        <v>0</v>
      </c>
      <c r="W83" s="394">
        <v>0</v>
      </c>
      <c r="X83" s="57"/>
    </row>
    <row r="84" spans="1:24" s="1" customFormat="1" ht="24" outlineLevel="3" x14ac:dyDescent="0.3">
      <c r="A84" s="57"/>
      <c r="B84" s="390">
        <v>310105</v>
      </c>
      <c r="C84" s="391" t="s">
        <v>438</v>
      </c>
      <c r="D84" s="392" t="s">
        <v>1186</v>
      </c>
      <c r="E84" s="393"/>
      <c r="F84" s="394">
        <f t="shared" si="22"/>
        <v>0</v>
      </c>
      <c r="G84" s="395"/>
      <c r="H84" s="394">
        <f t="shared" si="23"/>
        <v>0</v>
      </c>
      <c r="I84" s="395"/>
      <c r="J84" s="396">
        <f t="shared" si="24"/>
        <v>0</v>
      </c>
      <c r="K84" s="393"/>
      <c r="L84" s="394">
        <v>0</v>
      </c>
      <c r="M84" s="394">
        <v>0</v>
      </c>
      <c r="N84" s="394">
        <v>0</v>
      </c>
      <c r="O84" s="394">
        <v>0</v>
      </c>
      <c r="P84" s="394">
        <v>0</v>
      </c>
      <c r="Q84" s="394">
        <v>0</v>
      </c>
      <c r="R84" s="394">
        <v>0</v>
      </c>
      <c r="S84" s="394">
        <v>0</v>
      </c>
      <c r="T84" s="394">
        <v>0</v>
      </c>
      <c r="U84" s="394">
        <v>0</v>
      </c>
      <c r="V84" s="394">
        <v>0</v>
      </c>
      <c r="W84" s="394">
        <v>0</v>
      </c>
      <c r="X84" s="57"/>
    </row>
    <row r="85" spans="1:24" s="1" customFormat="1" ht="24" outlineLevel="3" x14ac:dyDescent="0.3">
      <c r="A85" s="57"/>
      <c r="B85" s="390">
        <v>310106</v>
      </c>
      <c r="C85" s="391" t="s">
        <v>439</v>
      </c>
      <c r="D85" s="392" t="s">
        <v>1187</v>
      </c>
      <c r="E85" s="393"/>
      <c r="F85" s="394">
        <f t="shared" si="22"/>
        <v>0</v>
      </c>
      <c r="G85" s="395"/>
      <c r="H85" s="394">
        <f t="shared" si="23"/>
        <v>0</v>
      </c>
      <c r="I85" s="395"/>
      <c r="J85" s="396">
        <f t="shared" si="24"/>
        <v>0</v>
      </c>
      <c r="K85" s="393"/>
      <c r="L85" s="394">
        <v>0</v>
      </c>
      <c r="M85" s="394">
        <v>0</v>
      </c>
      <c r="N85" s="394">
        <v>0</v>
      </c>
      <c r="O85" s="394">
        <v>0</v>
      </c>
      <c r="P85" s="394">
        <v>0</v>
      </c>
      <c r="Q85" s="394">
        <v>0</v>
      </c>
      <c r="R85" s="394">
        <v>0</v>
      </c>
      <c r="S85" s="394">
        <v>0</v>
      </c>
      <c r="T85" s="394">
        <v>0</v>
      </c>
      <c r="U85" s="394">
        <v>0</v>
      </c>
      <c r="V85" s="394">
        <v>0</v>
      </c>
      <c r="W85" s="394">
        <v>0</v>
      </c>
      <c r="X85" s="57"/>
    </row>
    <row r="86" spans="1:24" s="1" customFormat="1" ht="13" outlineLevel="3" x14ac:dyDescent="0.3">
      <c r="A86" s="57"/>
      <c r="B86" s="390">
        <v>310107</v>
      </c>
      <c r="C86" s="391" t="s">
        <v>440</v>
      </c>
      <c r="D86" s="392" t="s">
        <v>1188</v>
      </c>
      <c r="E86" s="393"/>
      <c r="F86" s="394">
        <f t="shared" si="22"/>
        <v>0</v>
      </c>
      <c r="G86" s="395"/>
      <c r="H86" s="394">
        <f t="shared" si="23"/>
        <v>0</v>
      </c>
      <c r="I86" s="395"/>
      <c r="J86" s="396">
        <f t="shared" si="24"/>
        <v>0</v>
      </c>
      <c r="K86" s="393"/>
      <c r="L86" s="394">
        <v>0</v>
      </c>
      <c r="M86" s="394">
        <v>0</v>
      </c>
      <c r="N86" s="394">
        <v>0</v>
      </c>
      <c r="O86" s="394">
        <v>0</v>
      </c>
      <c r="P86" s="394">
        <v>0</v>
      </c>
      <c r="Q86" s="394">
        <v>0</v>
      </c>
      <c r="R86" s="394">
        <v>0</v>
      </c>
      <c r="S86" s="394">
        <v>0</v>
      </c>
      <c r="T86" s="394">
        <v>0</v>
      </c>
      <c r="U86" s="394">
        <v>0</v>
      </c>
      <c r="V86" s="394">
        <v>0</v>
      </c>
      <c r="W86" s="394">
        <v>0</v>
      </c>
      <c r="X86" s="57"/>
    </row>
    <row r="87" spans="1:24" s="1" customFormat="1" ht="13" outlineLevel="3" x14ac:dyDescent="0.3">
      <c r="A87" s="57"/>
      <c r="B87" s="390">
        <v>310108</v>
      </c>
      <c r="C87" s="391" t="s">
        <v>441</v>
      </c>
      <c r="D87" s="392" t="s">
        <v>1189</v>
      </c>
      <c r="E87" s="393"/>
      <c r="F87" s="394">
        <f t="shared" si="22"/>
        <v>0</v>
      </c>
      <c r="G87" s="395"/>
      <c r="H87" s="394">
        <f t="shared" si="23"/>
        <v>0</v>
      </c>
      <c r="I87" s="395"/>
      <c r="J87" s="396">
        <f t="shared" si="24"/>
        <v>0</v>
      </c>
      <c r="K87" s="393"/>
      <c r="L87" s="394">
        <v>0</v>
      </c>
      <c r="M87" s="394">
        <v>0</v>
      </c>
      <c r="N87" s="394">
        <v>0</v>
      </c>
      <c r="O87" s="394">
        <v>0</v>
      </c>
      <c r="P87" s="394">
        <v>0</v>
      </c>
      <c r="Q87" s="394">
        <v>0</v>
      </c>
      <c r="R87" s="394">
        <v>0</v>
      </c>
      <c r="S87" s="394">
        <v>0</v>
      </c>
      <c r="T87" s="394">
        <v>0</v>
      </c>
      <c r="U87" s="394">
        <v>0</v>
      </c>
      <c r="V87" s="394">
        <v>0</v>
      </c>
      <c r="W87" s="394">
        <v>0</v>
      </c>
      <c r="X87" s="57"/>
    </row>
    <row r="88" spans="1:24" s="1" customFormat="1" ht="13" outlineLevel="3" x14ac:dyDescent="0.3">
      <c r="A88" s="57"/>
      <c r="B88" s="390">
        <v>310109</v>
      </c>
      <c r="C88" s="391" t="s">
        <v>442</v>
      </c>
      <c r="D88" s="392" t="s">
        <v>1190</v>
      </c>
      <c r="E88" s="393"/>
      <c r="F88" s="394">
        <f t="shared" si="22"/>
        <v>0</v>
      </c>
      <c r="G88" s="395"/>
      <c r="H88" s="394">
        <f t="shared" si="23"/>
        <v>0</v>
      </c>
      <c r="I88" s="395"/>
      <c r="J88" s="396">
        <f t="shared" si="24"/>
        <v>0</v>
      </c>
      <c r="K88" s="393"/>
      <c r="L88" s="394">
        <v>0</v>
      </c>
      <c r="M88" s="394">
        <v>0</v>
      </c>
      <c r="N88" s="394">
        <v>0</v>
      </c>
      <c r="O88" s="394">
        <v>0</v>
      </c>
      <c r="P88" s="394">
        <v>0</v>
      </c>
      <c r="Q88" s="394">
        <v>0</v>
      </c>
      <c r="R88" s="394">
        <v>0</v>
      </c>
      <c r="S88" s="394">
        <v>0</v>
      </c>
      <c r="T88" s="394">
        <v>0</v>
      </c>
      <c r="U88" s="394">
        <v>0</v>
      </c>
      <c r="V88" s="394">
        <v>0</v>
      </c>
      <c r="W88" s="394">
        <v>0</v>
      </c>
      <c r="X88" s="57"/>
    </row>
    <row r="89" spans="1:24" s="1" customFormat="1" ht="13" outlineLevel="2" x14ac:dyDescent="0.3">
      <c r="A89" s="57"/>
      <c r="B89" s="386">
        <v>3102</v>
      </c>
      <c r="C89" s="387" t="s">
        <v>242</v>
      </c>
      <c r="D89" s="388" t="s">
        <v>136</v>
      </c>
      <c r="E89" s="379"/>
      <c r="F89" s="389">
        <f t="shared" si="22"/>
        <v>0</v>
      </c>
      <c r="G89" s="381"/>
      <c r="H89" s="389">
        <f t="shared" si="23"/>
        <v>0</v>
      </c>
      <c r="I89" s="381"/>
      <c r="J89" s="389">
        <f t="shared" si="24"/>
        <v>0</v>
      </c>
      <c r="K89" s="379"/>
      <c r="L89" s="389">
        <f>SUM(L90:L93)</f>
        <v>0</v>
      </c>
      <c r="M89" s="389">
        <f t="shared" ref="M89:W89" si="25">SUM(M90:M93)</f>
        <v>0</v>
      </c>
      <c r="N89" s="389">
        <f t="shared" si="25"/>
        <v>0</v>
      </c>
      <c r="O89" s="389">
        <f t="shared" si="25"/>
        <v>0</v>
      </c>
      <c r="P89" s="389">
        <f t="shared" si="25"/>
        <v>0</v>
      </c>
      <c r="Q89" s="389">
        <f t="shared" si="25"/>
        <v>0</v>
      </c>
      <c r="R89" s="389">
        <f t="shared" si="25"/>
        <v>0</v>
      </c>
      <c r="S89" s="389">
        <f t="shared" si="25"/>
        <v>0</v>
      </c>
      <c r="T89" s="389">
        <f t="shared" si="25"/>
        <v>0</v>
      </c>
      <c r="U89" s="389">
        <f t="shared" si="25"/>
        <v>0</v>
      </c>
      <c r="V89" s="389">
        <f t="shared" si="25"/>
        <v>0</v>
      </c>
      <c r="W89" s="389">
        <f t="shared" si="25"/>
        <v>0</v>
      </c>
      <c r="X89" s="57"/>
    </row>
    <row r="90" spans="1:24" s="1" customFormat="1" ht="13" outlineLevel="3" x14ac:dyDescent="0.3">
      <c r="A90" s="57"/>
      <c r="B90" s="390">
        <v>310201</v>
      </c>
      <c r="C90" s="391" t="s">
        <v>443</v>
      </c>
      <c r="D90" s="392" t="s">
        <v>1191</v>
      </c>
      <c r="E90" s="393"/>
      <c r="F90" s="394">
        <f t="shared" si="22"/>
        <v>0</v>
      </c>
      <c r="G90" s="395"/>
      <c r="H90" s="394">
        <f t="shared" si="23"/>
        <v>0</v>
      </c>
      <c r="I90" s="395"/>
      <c r="J90" s="396">
        <f t="shared" si="24"/>
        <v>0</v>
      </c>
      <c r="K90" s="393"/>
      <c r="L90" s="394">
        <v>0</v>
      </c>
      <c r="M90" s="394">
        <v>0</v>
      </c>
      <c r="N90" s="394">
        <v>0</v>
      </c>
      <c r="O90" s="394">
        <v>0</v>
      </c>
      <c r="P90" s="394">
        <v>0</v>
      </c>
      <c r="Q90" s="394">
        <v>0</v>
      </c>
      <c r="R90" s="394">
        <v>0</v>
      </c>
      <c r="S90" s="394">
        <v>0</v>
      </c>
      <c r="T90" s="394">
        <v>0</v>
      </c>
      <c r="U90" s="394">
        <v>0</v>
      </c>
      <c r="V90" s="394">
        <v>0</v>
      </c>
      <c r="W90" s="394">
        <v>0</v>
      </c>
      <c r="X90" s="57"/>
    </row>
    <row r="91" spans="1:24" s="1" customFormat="1" ht="13" outlineLevel="3" x14ac:dyDescent="0.3">
      <c r="A91" s="57"/>
      <c r="B91" s="390">
        <v>310202</v>
      </c>
      <c r="C91" s="391" t="s">
        <v>444</v>
      </c>
      <c r="D91" s="392" t="s">
        <v>1192</v>
      </c>
      <c r="E91" s="393"/>
      <c r="F91" s="394">
        <f t="shared" si="22"/>
        <v>0</v>
      </c>
      <c r="G91" s="395"/>
      <c r="H91" s="394">
        <f t="shared" si="23"/>
        <v>0</v>
      </c>
      <c r="I91" s="395"/>
      <c r="J91" s="396">
        <f t="shared" si="24"/>
        <v>0</v>
      </c>
      <c r="K91" s="393"/>
      <c r="L91" s="394">
        <v>0</v>
      </c>
      <c r="M91" s="394">
        <v>0</v>
      </c>
      <c r="N91" s="394">
        <v>0</v>
      </c>
      <c r="O91" s="394">
        <v>0</v>
      </c>
      <c r="P91" s="394">
        <v>0</v>
      </c>
      <c r="Q91" s="394">
        <v>0</v>
      </c>
      <c r="R91" s="394">
        <v>0</v>
      </c>
      <c r="S91" s="394">
        <v>0</v>
      </c>
      <c r="T91" s="394">
        <v>0</v>
      </c>
      <c r="U91" s="394">
        <v>0</v>
      </c>
      <c r="V91" s="394">
        <v>0</v>
      </c>
      <c r="W91" s="394">
        <v>0</v>
      </c>
      <c r="X91" s="57"/>
    </row>
    <row r="92" spans="1:24" s="1" customFormat="1" ht="13" outlineLevel="3" x14ac:dyDescent="0.3">
      <c r="A92" s="57"/>
      <c r="B92" s="390">
        <v>310203</v>
      </c>
      <c r="C92" s="391" t="s">
        <v>445</v>
      </c>
      <c r="D92" s="392" t="s">
        <v>1193</v>
      </c>
      <c r="E92" s="393"/>
      <c r="F92" s="394">
        <f t="shared" si="22"/>
        <v>0</v>
      </c>
      <c r="G92" s="395"/>
      <c r="H92" s="394">
        <f t="shared" si="23"/>
        <v>0</v>
      </c>
      <c r="I92" s="395"/>
      <c r="J92" s="396">
        <f t="shared" si="24"/>
        <v>0</v>
      </c>
      <c r="K92" s="393"/>
      <c r="L92" s="394">
        <v>0</v>
      </c>
      <c r="M92" s="394">
        <v>0</v>
      </c>
      <c r="N92" s="394">
        <v>0</v>
      </c>
      <c r="O92" s="394">
        <v>0</v>
      </c>
      <c r="P92" s="394">
        <v>0</v>
      </c>
      <c r="Q92" s="394">
        <v>0</v>
      </c>
      <c r="R92" s="394">
        <v>0</v>
      </c>
      <c r="S92" s="394">
        <v>0</v>
      </c>
      <c r="T92" s="394">
        <v>0</v>
      </c>
      <c r="U92" s="394">
        <v>0</v>
      </c>
      <c r="V92" s="394">
        <v>0</v>
      </c>
      <c r="W92" s="394">
        <v>0</v>
      </c>
      <c r="X92" s="57"/>
    </row>
    <row r="93" spans="1:24" s="1" customFormat="1" ht="13" outlineLevel="3" x14ac:dyDescent="0.3">
      <c r="A93" s="57"/>
      <c r="B93" s="390">
        <v>310204</v>
      </c>
      <c r="C93" s="391" t="s">
        <v>446</v>
      </c>
      <c r="D93" s="392" t="s">
        <v>1194</v>
      </c>
      <c r="E93" s="393"/>
      <c r="F93" s="394">
        <f t="shared" si="22"/>
        <v>0</v>
      </c>
      <c r="G93" s="395"/>
      <c r="H93" s="394">
        <f t="shared" si="23"/>
        <v>0</v>
      </c>
      <c r="I93" s="395"/>
      <c r="J93" s="396">
        <f t="shared" si="24"/>
        <v>0</v>
      </c>
      <c r="K93" s="393"/>
      <c r="L93" s="394">
        <v>0</v>
      </c>
      <c r="M93" s="394">
        <v>0</v>
      </c>
      <c r="N93" s="394">
        <v>0</v>
      </c>
      <c r="O93" s="394">
        <v>0</v>
      </c>
      <c r="P93" s="394">
        <v>0</v>
      </c>
      <c r="Q93" s="394">
        <v>0</v>
      </c>
      <c r="R93" s="394">
        <v>0</v>
      </c>
      <c r="S93" s="394">
        <v>0</v>
      </c>
      <c r="T93" s="394">
        <v>0</v>
      </c>
      <c r="U93" s="394">
        <v>0</v>
      </c>
      <c r="V93" s="394">
        <v>0</v>
      </c>
      <c r="W93" s="394">
        <v>0</v>
      </c>
      <c r="X93" s="57"/>
    </row>
    <row r="94" spans="1:24" s="22" customFormat="1" ht="42" customHeight="1" outlineLevel="1" x14ac:dyDescent="0.3">
      <c r="A94" s="73"/>
      <c r="B94" s="382">
        <v>39</v>
      </c>
      <c r="C94" s="383" t="s">
        <v>243</v>
      </c>
      <c r="D94" s="384" t="s">
        <v>447</v>
      </c>
      <c r="E94" s="379"/>
      <c r="F94" s="385">
        <f t="shared" si="22"/>
        <v>0</v>
      </c>
      <c r="G94" s="381"/>
      <c r="H94" s="385">
        <f t="shared" si="23"/>
        <v>0</v>
      </c>
      <c r="I94" s="381"/>
      <c r="J94" s="385">
        <f t="shared" si="24"/>
        <v>0</v>
      </c>
      <c r="K94" s="379"/>
      <c r="L94" s="385">
        <f>SUM(L95)</f>
        <v>0</v>
      </c>
      <c r="M94" s="385">
        <f t="shared" ref="M94:W94" si="26">SUM(M95)</f>
        <v>0</v>
      </c>
      <c r="N94" s="385">
        <f t="shared" si="26"/>
        <v>0</v>
      </c>
      <c r="O94" s="385">
        <f t="shared" si="26"/>
        <v>0</v>
      </c>
      <c r="P94" s="385">
        <f t="shared" si="26"/>
        <v>0</v>
      </c>
      <c r="Q94" s="385">
        <f t="shared" si="26"/>
        <v>0</v>
      </c>
      <c r="R94" s="385">
        <f t="shared" si="26"/>
        <v>0</v>
      </c>
      <c r="S94" s="385">
        <f t="shared" si="26"/>
        <v>0</v>
      </c>
      <c r="T94" s="385">
        <f t="shared" si="26"/>
        <v>0</v>
      </c>
      <c r="U94" s="385">
        <f t="shared" si="26"/>
        <v>0</v>
      </c>
      <c r="V94" s="385">
        <f t="shared" si="26"/>
        <v>0</v>
      </c>
      <c r="W94" s="385">
        <f t="shared" si="26"/>
        <v>0</v>
      </c>
      <c r="X94" s="73"/>
    </row>
    <row r="95" spans="1:24" s="22" customFormat="1" ht="13" outlineLevel="2" x14ac:dyDescent="0.3">
      <c r="A95" s="73"/>
      <c r="B95" s="386">
        <v>3901</v>
      </c>
      <c r="C95" s="387" t="s">
        <v>245</v>
      </c>
      <c r="D95" s="388" t="s">
        <v>137</v>
      </c>
      <c r="E95" s="379"/>
      <c r="F95" s="389">
        <f t="shared" si="22"/>
        <v>0</v>
      </c>
      <c r="G95" s="381"/>
      <c r="H95" s="389">
        <f t="shared" si="23"/>
        <v>0</v>
      </c>
      <c r="I95" s="381"/>
      <c r="J95" s="389">
        <f t="shared" si="24"/>
        <v>0</v>
      </c>
      <c r="K95" s="379"/>
      <c r="L95" s="389">
        <f>SUM(L96:L97)</f>
        <v>0</v>
      </c>
      <c r="M95" s="389">
        <f t="shared" ref="M95:W95" si="27">SUM(M96:M97)</f>
        <v>0</v>
      </c>
      <c r="N95" s="389">
        <f t="shared" si="27"/>
        <v>0</v>
      </c>
      <c r="O95" s="389">
        <f t="shared" si="27"/>
        <v>0</v>
      </c>
      <c r="P95" s="389">
        <f t="shared" si="27"/>
        <v>0</v>
      </c>
      <c r="Q95" s="389">
        <f t="shared" si="27"/>
        <v>0</v>
      </c>
      <c r="R95" s="389">
        <f t="shared" si="27"/>
        <v>0</v>
      </c>
      <c r="S95" s="389">
        <f t="shared" si="27"/>
        <v>0</v>
      </c>
      <c r="T95" s="389">
        <f t="shared" si="27"/>
        <v>0</v>
      </c>
      <c r="U95" s="389">
        <f t="shared" si="27"/>
        <v>0</v>
      </c>
      <c r="V95" s="389">
        <f t="shared" si="27"/>
        <v>0</v>
      </c>
      <c r="W95" s="389">
        <f t="shared" si="27"/>
        <v>0</v>
      </c>
      <c r="X95" s="73"/>
    </row>
    <row r="96" spans="1:24" s="1" customFormat="1" ht="13" outlineLevel="3" x14ac:dyDescent="0.3">
      <c r="A96" s="57"/>
      <c r="B96" s="390">
        <v>390101</v>
      </c>
      <c r="C96" s="391" t="s">
        <v>448</v>
      </c>
      <c r="D96" s="392" t="s">
        <v>449</v>
      </c>
      <c r="E96" s="393"/>
      <c r="F96" s="394">
        <f t="shared" si="22"/>
        <v>0</v>
      </c>
      <c r="G96" s="395"/>
      <c r="H96" s="394">
        <f t="shared" si="23"/>
        <v>0</v>
      </c>
      <c r="I96" s="395"/>
      <c r="J96" s="396">
        <f t="shared" si="24"/>
        <v>0</v>
      </c>
      <c r="K96" s="393"/>
      <c r="L96" s="394">
        <v>0</v>
      </c>
      <c r="M96" s="394">
        <v>0</v>
      </c>
      <c r="N96" s="394">
        <v>0</v>
      </c>
      <c r="O96" s="394">
        <v>0</v>
      </c>
      <c r="P96" s="394">
        <v>0</v>
      </c>
      <c r="Q96" s="394">
        <v>0</v>
      </c>
      <c r="R96" s="394">
        <v>0</v>
      </c>
      <c r="S96" s="394">
        <v>0</v>
      </c>
      <c r="T96" s="394">
        <v>0</v>
      </c>
      <c r="U96" s="394">
        <v>0</v>
      </c>
      <c r="V96" s="394">
        <v>0</v>
      </c>
      <c r="W96" s="394">
        <v>0</v>
      </c>
      <c r="X96" s="57"/>
    </row>
    <row r="97" spans="1:24" s="1" customFormat="1" ht="13.5" customHeight="1" outlineLevel="3" x14ac:dyDescent="0.3">
      <c r="A97" s="57"/>
      <c r="B97" s="390" t="s">
        <v>450</v>
      </c>
      <c r="C97" s="391" t="s">
        <v>451</v>
      </c>
      <c r="D97" s="392" t="s">
        <v>1195</v>
      </c>
      <c r="E97" s="393"/>
      <c r="F97" s="394">
        <f t="shared" si="22"/>
        <v>0</v>
      </c>
      <c r="G97" s="395"/>
      <c r="H97" s="394">
        <f t="shared" si="23"/>
        <v>0</v>
      </c>
      <c r="I97" s="395"/>
      <c r="J97" s="396">
        <f t="shared" si="24"/>
        <v>0</v>
      </c>
      <c r="K97" s="393"/>
      <c r="L97" s="394">
        <v>0</v>
      </c>
      <c r="M97" s="394">
        <v>0</v>
      </c>
      <c r="N97" s="394">
        <v>0</v>
      </c>
      <c r="O97" s="394">
        <v>0</v>
      </c>
      <c r="P97" s="394">
        <v>0</v>
      </c>
      <c r="Q97" s="394">
        <v>0</v>
      </c>
      <c r="R97" s="394">
        <v>0</v>
      </c>
      <c r="S97" s="394">
        <v>0</v>
      </c>
      <c r="T97" s="394">
        <v>0</v>
      </c>
      <c r="U97" s="394">
        <v>0</v>
      </c>
      <c r="V97" s="394">
        <v>0</v>
      </c>
      <c r="W97" s="394">
        <v>0</v>
      </c>
      <c r="X97" s="57"/>
    </row>
    <row r="98" spans="1:24" s="1" customFormat="1" ht="13" x14ac:dyDescent="0.3">
      <c r="A98" s="57"/>
      <c r="B98" s="371">
        <v>4</v>
      </c>
      <c r="C98" s="369" t="s">
        <v>246</v>
      </c>
      <c r="D98" s="369" t="s">
        <v>76</v>
      </c>
      <c r="E98" s="379"/>
      <c r="F98" s="404">
        <f t="shared" si="22"/>
        <v>928733.2699999999</v>
      </c>
      <c r="G98" s="381"/>
      <c r="H98" s="404">
        <f t="shared" si="23"/>
        <v>252469.97000000003</v>
      </c>
      <c r="I98" s="381"/>
      <c r="J98" s="405">
        <f>SUM(P98:W98)</f>
        <v>676263.29999999993</v>
      </c>
      <c r="K98" s="379"/>
      <c r="L98" s="404">
        <f t="shared" ref="L98" si="28">SUM(L99+L106+L266+L268+L274)</f>
        <v>70584.090000000011</v>
      </c>
      <c r="M98" s="404">
        <f t="shared" ref="M98:W98" si="29">SUM(M99+M106+M266+M268+M274)</f>
        <v>60400.89</v>
      </c>
      <c r="N98" s="404">
        <f t="shared" si="29"/>
        <v>66707.28</v>
      </c>
      <c r="O98" s="404">
        <f t="shared" si="29"/>
        <v>54777.710000000006</v>
      </c>
      <c r="P98" s="404">
        <f t="shared" si="29"/>
        <v>85427.14</v>
      </c>
      <c r="Q98" s="404">
        <f t="shared" si="29"/>
        <v>39634.800000000003</v>
      </c>
      <c r="R98" s="404">
        <f t="shared" si="29"/>
        <v>84090.709999999992</v>
      </c>
      <c r="S98" s="404">
        <f t="shared" si="29"/>
        <v>67432.096000000005</v>
      </c>
      <c r="T98" s="404">
        <f t="shared" si="29"/>
        <v>181118.21</v>
      </c>
      <c r="U98" s="404">
        <f t="shared" si="29"/>
        <v>75103.543999999994</v>
      </c>
      <c r="V98" s="404">
        <f t="shared" si="29"/>
        <v>78108.73</v>
      </c>
      <c r="W98" s="404">
        <f t="shared" si="29"/>
        <v>65348.07</v>
      </c>
      <c r="X98" s="57"/>
    </row>
    <row r="99" spans="1:24" s="1" customFormat="1" ht="24" outlineLevel="1" x14ac:dyDescent="0.3">
      <c r="A99" s="57"/>
      <c r="B99" s="382">
        <v>41</v>
      </c>
      <c r="C99" s="383" t="s">
        <v>247</v>
      </c>
      <c r="D99" s="384" t="s">
        <v>623</v>
      </c>
      <c r="E99" s="379"/>
      <c r="F99" s="385">
        <f>SUM(L99:W99)</f>
        <v>42363.61</v>
      </c>
      <c r="G99" s="381"/>
      <c r="H99" s="385">
        <f>SUM(L99:O99)</f>
        <v>409.08</v>
      </c>
      <c r="I99" s="381"/>
      <c r="J99" s="385">
        <f>SUM(P99:W99)</f>
        <v>41954.53</v>
      </c>
      <c r="K99" s="379"/>
      <c r="L99" s="385">
        <f>SUM(L100)</f>
        <v>409.08</v>
      </c>
      <c r="M99" s="385">
        <f t="shared" ref="M99:W99" si="30">SUM(M100)</f>
        <v>0</v>
      </c>
      <c r="N99" s="385">
        <f t="shared" si="30"/>
        <v>0</v>
      </c>
      <c r="O99" s="385">
        <f t="shared" si="30"/>
        <v>0</v>
      </c>
      <c r="P99" s="385">
        <f t="shared" si="30"/>
        <v>0</v>
      </c>
      <c r="Q99" s="385">
        <f t="shared" si="30"/>
        <v>0</v>
      </c>
      <c r="R99" s="385">
        <f t="shared" si="30"/>
        <v>12045.44</v>
      </c>
      <c r="S99" s="385">
        <f t="shared" si="30"/>
        <v>11090.91</v>
      </c>
      <c r="T99" s="385">
        <f t="shared" si="30"/>
        <v>18818.18</v>
      </c>
      <c r="U99" s="385">
        <f t="shared" si="30"/>
        <v>0</v>
      </c>
      <c r="V99" s="385">
        <f t="shared" si="30"/>
        <v>0</v>
      </c>
      <c r="W99" s="385">
        <f t="shared" si="30"/>
        <v>0</v>
      </c>
      <c r="X99" s="57"/>
    </row>
    <row r="100" spans="1:24" s="1" customFormat="1" ht="13" outlineLevel="2" x14ac:dyDescent="0.3">
      <c r="A100" s="57"/>
      <c r="B100" s="386">
        <v>4101</v>
      </c>
      <c r="C100" s="387" t="s">
        <v>248</v>
      </c>
      <c r="D100" s="388" t="s">
        <v>139</v>
      </c>
      <c r="E100" s="379"/>
      <c r="F100" s="389">
        <f>SUM(L100:W100)</f>
        <v>42363.61</v>
      </c>
      <c r="G100" s="381"/>
      <c r="H100" s="389">
        <f>SUM(L100:O100)</f>
        <v>409.08</v>
      </c>
      <c r="I100" s="381"/>
      <c r="J100" s="389">
        <f>SUM(P100:W100)</f>
        <v>41954.53</v>
      </c>
      <c r="K100" s="379"/>
      <c r="L100" s="389">
        <f>SUM(L101:L105)</f>
        <v>409.08</v>
      </c>
      <c r="M100" s="389">
        <f t="shared" ref="M100:W100" si="31">SUM(M101:M105)</f>
        <v>0</v>
      </c>
      <c r="N100" s="389">
        <f t="shared" si="31"/>
        <v>0</v>
      </c>
      <c r="O100" s="389">
        <f t="shared" si="31"/>
        <v>0</v>
      </c>
      <c r="P100" s="389">
        <f t="shared" si="31"/>
        <v>0</v>
      </c>
      <c r="Q100" s="389">
        <f t="shared" si="31"/>
        <v>0</v>
      </c>
      <c r="R100" s="389">
        <f t="shared" si="31"/>
        <v>12045.44</v>
      </c>
      <c r="S100" s="389">
        <f t="shared" si="31"/>
        <v>11090.91</v>
      </c>
      <c r="T100" s="389">
        <f t="shared" si="31"/>
        <v>18818.18</v>
      </c>
      <c r="U100" s="389">
        <f t="shared" si="31"/>
        <v>0</v>
      </c>
      <c r="V100" s="389">
        <f t="shared" si="31"/>
        <v>0</v>
      </c>
      <c r="W100" s="389">
        <f t="shared" si="31"/>
        <v>0</v>
      </c>
      <c r="X100" s="57"/>
    </row>
    <row r="101" spans="1:24" s="1" customFormat="1" ht="13" outlineLevel="3" x14ac:dyDescent="0.3">
      <c r="A101" s="57"/>
      <c r="B101" s="390">
        <v>410101</v>
      </c>
      <c r="C101" s="391" t="s">
        <v>452</v>
      </c>
      <c r="D101" s="392" t="s">
        <v>453</v>
      </c>
      <c r="E101" s="393"/>
      <c r="F101" s="394">
        <f t="shared" si="22"/>
        <v>0</v>
      </c>
      <c r="G101" s="395"/>
      <c r="H101" s="394">
        <f t="shared" si="23"/>
        <v>0</v>
      </c>
      <c r="I101" s="395"/>
      <c r="J101" s="396">
        <f t="shared" si="24"/>
        <v>0</v>
      </c>
      <c r="K101" s="393"/>
      <c r="L101" s="394">
        <v>0</v>
      </c>
      <c r="M101" s="394">
        <v>0</v>
      </c>
      <c r="N101" s="394">
        <v>0</v>
      </c>
      <c r="O101" s="394">
        <v>0</v>
      </c>
      <c r="P101" s="394">
        <v>0</v>
      </c>
      <c r="Q101" s="394">
        <v>0</v>
      </c>
      <c r="R101" s="394">
        <v>0</v>
      </c>
      <c r="S101" s="394">
        <v>0</v>
      </c>
      <c r="T101" s="394">
        <v>0</v>
      </c>
      <c r="U101" s="394">
        <v>0</v>
      </c>
      <c r="V101" s="394">
        <v>0</v>
      </c>
      <c r="W101" s="394">
        <v>0</v>
      </c>
      <c r="X101" s="57"/>
    </row>
    <row r="102" spans="1:24" s="1" customFormat="1" ht="13" outlineLevel="3" x14ac:dyDescent="0.3">
      <c r="A102" s="57"/>
      <c r="B102" s="390">
        <v>410102</v>
      </c>
      <c r="C102" s="391" t="s">
        <v>454</v>
      </c>
      <c r="D102" s="392" t="s">
        <v>455</v>
      </c>
      <c r="E102" s="393"/>
      <c r="F102" s="394">
        <f t="shared" si="22"/>
        <v>0</v>
      </c>
      <c r="G102" s="395"/>
      <c r="H102" s="394">
        <f t="shared" si="23"/>
        <v>0</v>
      </c>
      <c r="I102" s="395"/>
      <c r="J102" s="396">
        <f t="shared" si="24"/>
        <v>0</v>
      </c>
      <c r="K102" s="393"/>
      <c r="L102" s="394">
        <v>0</v>
      </c>
      <c r="M102" s="394">
        <v>0</v>
      </c>
      <c r="N102" s="394">
        <v>0</v>
      </c>
      <c r="O102" s="394">
        <v>0</v>
      </c>
      <c r="P102" s="394">
        <v>0</v>
      </c>
      <c r="Q102" s="394">
        <v>0</v>
      </c>
      <c r="R102" s="394">
        <v>0</v>
      </c>
      <c r="S102" s="394">
        <v>0</v>
      </c>
      <c r="T102" s="394">
        <v>0</v>
      </c>
      <c r="U102" s="394">
        <v>0</v>
      </c>
      <c r="V102" s="394">
        <v>0</v>
      </c>
      <c r="W102" s="394">
        <v>0</v>
      </c>
      <c r="X102" s="57"/>
    </row>
    <row r="103" spans="1:24" s="1" customFormat="1" ht="13" outlineLevel="3" x14ac:dyDescent="0.3">
      <c r="A103" s="57"/>
      <c r="B103" s="390">
        <v>410103</v>
      </c>
      <c r="C103" s="391" t="s">
        <v>456</v>
      </c>
      <c r="D103" s="392" t="s">
        <v>457</v>
      </c>
      <c r="E103" s="393"/>
      <c r="F103" s="394">
        <f t="shared" si="22"/>
        <v>42363.61</v>
      </c>
      <c r="G103" s="395"/>
      <c r="H103" s="394">
        <f t="shared" si="23"/>
        <v>409.08</v>
      </c>
      <c r="I103" s="395"/>
      <c r="J103" s="396">
        <f t="shared" si="24"/>
        <v>41954.53</v>
      </c>
      <c r="K103" s="393"/>
      <c r="L103" s="394">
        <v>409.08</v>
      </c>
      <c r="M103" s="394">
        <v>0</v>
      </c>
      <c r="N103" s="394">
        <v>0</v>
      </c>
      <c r="O103" s="394">
        <v>0</v>
      </c>
      <c r="P103" s="394">
        <v>0</v>
      </c>
      <c r="Q103" s="394">
        <v>0</v>
      </c>
      <c r="R103" s="394">
        <v>12045.44</v>
      </c>
      <c r="S103" s="394">
        <v>11090.91</v>
      </c>
      <c r="T103" s="394">
        <v>18818.18</v>
      </c>
      <c r="U103" s="394">
        <v>0</v>
      </c>
      <c r="V103" s="394">
        <v>0</v>
      </c>
      <c r="W103" s="394">
        <v>0</v>
      </c>
      <c r="X103" s="57"/>
    </row>
    <row r="104" spans="1:24" s="1" customFormat="1" ht="13" outlineLevel="3" x14ac:dyDescent="0.3">
      <c r="A104" s="57"/>
      <c r="B104" s="390">
        <v>410104</v>
      </c>
      <c r="C104" s="391" t="s">
        <v>458</v>
      </c>
      <c r="D104" s="392" t="s">
        <v>459</v>
      </c>
      <c r="E104" s="393"/>
      <c r="F104" s="394">
        <f t="shared" si="22"/>
        <v>0</v>
      </c>
      <c r="G104" s="395"/>
      <c r="H104" s="394">
        <f t="shared" si="23"/>
        <v>0</v>
      </c>
      <c r="I104" s="395"/>
      <c r="J104" s="396">
        <f t="shared" si="24"/>
        <v>0</v>
      </c>
      <c r="K104" s="393"/>
      <c r="L104" s="394">
        <v>0</v>
      </c>
      <c r="M104" s="394">
        <v>0</v>
      </c>
      <c r="N104" s="394">
        <v>0</v>
      </c>
      <c r="O104" s="394">
        <v>0</v>
      </c>
      <c r="P104" s="394">
        <v>0</v>
      </c>
      <c r="Q104" s="394">
        <v>0</v>
      </c>
      <c r="R104" s="394">
        <v>0</v>
      </c>
      <c r="S104" s="394">
        <v>0</v>
      </c>
      <c r="T104" s="394">
        <v>0</v>
      </c>
      <c r="U104" s="394">
        <v>0</v>
      </c>
      <c r="V104" s="394">
        <v>0</v>
      </c>
      <c r="W104" s="394">
        <v>0</v>
      </c>
      <c r="X104" s="57"/>
    </row>
    <row r="105" spans="1:24" s="1" customFormat="1" ht="13" outlineLevel="3" x14ac:dyDescent="0.3">
      <c r="A105" s="57"/>
      <c r="B105" s="390">
        <v>410105</v>
      </c>
      <c r="C105" s="391" t="s">
        <v>460</v>
      </c>
      <c r="D105" s="392" t="s">
        <v>461</v>
      </c>
      <c r="E105" s="393"/>
      <c r="F105" s="394">
        <f t="shared" si="22"/>
        <v>0</v>
      </c>
      <c r="G105" s="395"/>
      <c r="H105" s="394">
        <f t="shared" si="23"/>
        <v>0</v>
      </c>
      <c r="I105" s="395"/>
      <c r="J105" s="396">
        <f t="shared" si="24"/>
        <v>0</v>
      </c>
      <c r="K105" s="393"/>
      <c r="L105" s="394">
        <v>0</v>
      </c>
      <c r="M105" s="394">
        <v>0</v>
      </c>
      <c r="N105" s="394">
        <v>0</v>
      </c>
      <c r="O105" s="394">
        <v>0</v>
      </c>
      <c r="P105" s="394">
        <v>0</v>
      </c>
      <c r="Q105" s="394">
        <v>0</v>
      </c>
      <c r="R105" s="394">
        <v>0</v>
      </c>
      <c r="S105" s="394">
        <v>0</v>
      </c>
      <c r="T105" s="394">
        <v>0</v>
      </c>
      <c r="U105" s="394">
        <v>0</v>
      </c>
      <c r="V105" s="394">
        <v>0</v>
      </c>
      <c r="W105" s="394">
        <v>0</v>
      </c>
      <c r="X105" s="57"/>
    </row>
    <row r="106" spans="1:24" s="1" customFormat="1" ht="13" outlineLevel="1" x14ac:dyDescent="0.3">
      <c r="A106" s="57"/>
      <c r="B106" s="382">
        <v>43</v>
      </c>
      <c r="C106" s="383" t="s">
        <v>249</v>
      </c>
      <c r="D106" s="384" t="s">
        <v>462</v>
      </c>
      <c r="E106" s="379"/>
      <c r="F106" s="385">
        <f>SUM(L106:W106)</f>
        <v>806344.33999999973</v>
      </c>
      <c r="G106" s="381"/>
      <c r="H106" s="385">
        <f>SUM(L106:O106)</f>
        <v>229904.57</v>
      </c>
      <c r="I106" s="381"/>
      <c r="J106" s="385">
        <f>SUM(P106:W106)</f>
        <v>576439.77</v>
      </c>
      <c r="K106" s="379"/>
      <c r="L106" s="385">
        <f>SUM(L107+L142+L148+L171+L186+L191+L201+L205+L207+L209+L217+L232+L237+L246+L264)</f>
        <v>69500.490000000005</v>
      </c>
      <c r="M106" s="385">
        <f t="shared" ref="M106:W106" si="32">SUM(M107+M142+M148+M171+M186+M191+M201+M205+M207+M209+M217+M232+M237+M246+M264)</f>
        <v>53304.53</v>
      </c>
      <c r="N106" s="385">
        <f t="shared" si="32"/>
        <v>59418.2</v>
      </c>
      <c r="O106" s="385">
        <f t="shared" si="32"/>
        <v>47681.350000000006</v>
      </c>
      <c r="P106" s="385">
        <f t="shared" si="32"/>
        <v>78234.42</v>
      </c>
      <c r="Q106" s="385">
        <f t="shared" si="32"/>
        <v>32249.360000000001</v>
      </c>
      <c r="R106" s="385">
        <f t="shared" si="32"/>
        <v>64852.549999999996</v>
      </c>
      <c r="S106" s="385">
        <f t="shared" si="32"/>
        <v>49052.106</v>
      </c>
      <c r="T106" s="385">
        <f t="shared" si="32"/>
        <v>155107.31</v>
      </c>
      <c r="U106" s="385">
        <f t="shared" si="32"/>
        <v>68161.743999999992</v>
      </c>
      <c r="V106" s="385">
        <f t="shared" si="32"/>
        <v>70626.929999999993</v>
      </c>
      <c r="W106" s="385">
        <f t="shared" si="32"/>
        <v>58155.35</v>
      </c>
      <c r="X106" s="57"/>
    </row>
    <row r="107" spans="1:24" s="1" customFormat="1" ht="13" outlineLevel="2" x14ac:dyDescent="0.3">
      <c r="A107" s="57"/>
      <c r="B107" s="386">
        <v>4301</v>
      </c>
      <c r="C107" s="387" t="s">
        <v>250</v>
      </c>
      <c r="D107" s="388" t="s">
        <v>140</v>
      </c>
      <c r="E107" s="379"/>
      <c r="F107" s="389">
        <f t="shared" si="22"/>
        <v>134882.54999999999</v>
      </c>
      <c r="G107" s="381"/>
      <c r="H107" s="389">
        <f t="shared" si="23"/>
        <v>0</v>
      </c>
      <c r="I107" s="381"/>
      <c r="J107" s="389">
        <f t="shared" si="24"/>
        <v>134882.54999999999</v>
      </c>
      <c r="K107" s="379"/>
      <c r="L107" s="389">
        <f t="shared" ref="L107" si="33">SUM(L108+L123+L129+L132+L138+L141)</f>
        <v>0</v>
      </c>
      <c r="M107" s="389">
        <f t="shared" ref="M107:W107" si="34">SUM(M108+M123+M129+M132+M138+M141)</f>
        <v>0</v>
      </c>
      <c r="N107" s="389">
        <f t="shared" si="34"/>
        <v>0</v>
      </c>
      <c r="O107" s="389">
        <f t="shared" si="34"/>
        <v>0</v>
      </c>
      <c r="P107" s="389">
        <f t="shared" si="34"/>
        <v>8306.76</v>
      </c>
      <c r="Q107" s="389">
        <f t="shared" si="34"/>
        <v>3628.12</v>
      </c>
      <c r="R107" s="389">
        <f t="shared" si="34"/>
        <v>2658.78</v>
      </c>
      <c r="S107" s="389">
        <f t="shared" si="34"/>
        <v>5837.07</v>
      </c>
      <c r="T107" s="389">
        <f t="shared" si="34"/>
        <v>113454.55</v>
      </c>
      <c r="U107" s="389">
        <f t="shared" si="34"/>
        <v>0</v>
      </c>
      <c r="V107" s="389">
        <f t="shared" si="34"/>
        <v>0</v>
      </c>
      <c r="W107" s="389">
        <f t="shared" si="34"/>
        <v>997.27</v>
      </c>
      <c r="X107" s="57"/>
    </row>
    <row r="108" spans="1:24" s="1" customFormat="1" ht="31.5" customHeight="1" outlineLevel="2" x14ac:dyDescent="0.3">
      <c r="A108" s="57"/>
      <c r="B108" s="406">
        <v>430101</v>
      </c>
      <c r="C108" s="407"/>
      <c r="D108" s="408" t="s">
        <v>1595</v>
      </c>
      <c r="E108" s="379"/>
      <c r="F108" s="409">
        <f t="shared" si="22"/>
        <v>130974.03000000001</v>
      </c>
      <c r="G108" s="381"/>
      <c r="H108" s="409">
        <f t="shared" si="23"/>
        <v>0</v>
      </c>
      <c r="I108" s="381"/>
      <c r="J108" s="409">
        <f t="shared" si="24"/>
        <v>130974.03000000001</v>
      </c>
      <c r="K108" s="379"/>
      <c r="L108" s="409">
        <f>SUM(L109:L122)</f>
        <v>0</v>
      </c>
      <c r="M108" s="409">
        <f t="shared" ref="M108:W108" si="35">SUM(M109:M122)</f>
        <v>0</v>
      </c>
      <c r="N108" s="409">
        <f t="shared" si="35"/>
        <v>0</v>
      </c>
      <c r="O108" s="409">
        <f t="shared" si="35"/>
        <v>0</v>
      </c>
      <c r="P108" s="409">
        <f t="shared" si="35"/>
        <v>4398.24</v>
      </c>
      <c r="Q108" s="409">
        <f t="shared" si="35"/>
        <v>3628.12</v>
      </c>
      <c r="R108" s="409">
        <f t="shared" si="35"/>
        <v>2658.78</v>
      </c>
      <c r="S108" s="409">
        <f t="shared" si="35"/>
        <v>5837.07</v>
      </c>
      <c r="T108" s="409">
        <f t="shared" si="35"/>
        <v>113454.55</v>
      </c>
      <c r="U108" s="409">
        <f t="shared" si="35"/>
        <v>0</v>
      </c>
      <c r="V108" s="409">
        <f t="shared" si="35"/>
        <v>0</v>
      </c>
      <c r="W108" s="409">
        <f t="shared" si="35"/>
        <v>997.27</v>
      </c>
      <c r="X108" s="57"/>
    </row>
    <row r="109" spans="1:24" s="1" customFormat="1" ht="13" outlineLevel="3" x14ac:dyDescent="0.3">
      <c r="A109" s="57"/>
      <c r="B109" s="390">
        <v>43010101</v>
      </c>
      <c r="C109" s="391" t="s">
        <v>463</v>
      </c>
      <c r="D109" s="392" t="s">
        <v>464</v>
      </c>
      <c r="E109" s="393"/>
      <c r="F109" s="394">
        <f t="shared" si="22"/>
        <v>10642.410000000002</v>
      </c>
      <c r="G109" s="395"/>
      <c r="H109" s="394">
        <f t="shared" si="23"/>
        <v>0</v>
      </c>
      <c r="I109" s="395"/>
      <c r="J109" s="396">
        <f t="shared" si="24"/>
        <v>10642.410000000002</v>
      </c>
      <c r="K109" s="393"/>
      <c r="L109" s="394">
        <v>0</v>
      </c>
      <c r="M109" s="394">
        <v>0</v>
      </c>
      <c r="N109" s="394">
        <v>0</v>
      </c>
      <c r="O109" s="394">
        <v>0</v>
      </c>
      <c r="P109" s="394">
        <v>1141.1400000000001</v>
      </c>
      <c r="Q109" s="394">
        <v>3628.12</v>
      </c>
      <c r="R109" s="394">
        <v>2658.78</v>
      </c>
      <c r="S109" s="394">
        <v>2217.1</v>
      </c>
      <c r="T109" s="394">
        <v>0</v>
      </c>
      <c r="U109" s="394">
        <v>0</v>
      </c>
      <c r="V109" s="394">
        <v>0</v>
      </c>
      <c r="W109" s="394">
        <v>997.27</v>
      </c>
      <c r="X109" s="57"/>
    </row>
    <row r="110" spans="1:24" s="1" customFormat="1" ht="13" outlineLevel="3" x14ac:dyDescent="0.3">
      <c r="A110" s="57"/>
      <c r="B110" s="390">
        <v>43010102</v>
      </c>
      <c r="C110" s="391" t="s">
        <v>465</v>
      </c>
      <c r="D110" s="392" t="s">
        <v>466</v>
      </c>
      <c r="E110" s="393"/>
      <c r="F110" s="394">
        <f t="shared" si="22"/>
        <v>3257.1</v>
      </c>
      <c r="G110" s="395"/>
      <c r="H110" s="394">
        <f t="shared" si="23"/>
        <v>0</v>
      </c>
      <c r="I110" s="395"/>
      <c r="J110" s="396">
        <f t="shared" si="24"/>
        <v>3257.1</v>
      </c>
      <c r="K110" s="393"/>
      <c r="L110" s="394">
        <v>0</v>
      </c>
      <c r="M110" s="394">
        <v>0</v>
      </c>
      <c r="N110" s="394">
        <v>0</v>
      </c>
      <c r="O110" s="394">
        <v>0</v>
      </c>
      <c r="P110" s="394">
        <v>3257.1</v>
      </c>
      <c r="Q110" s="394">
        <v>0</v>
      </c>
      <c r="R110" s="394">
        <v>0</v>
      </c>
      <c r="S110" s="394">
        <v>0</v>
      </c>
      <c r="T110" s="394">
        <v>0</v>
      </c>
      <c r="U110" s="394">
        <v>0</v>
      </c>
      <c r="V110" s="394">
        <v>0</v>
      </c>
      <c r="W110" s="394">
        <v>0</v>
      </c>
      <c r="X110" s="57"/>
    </row>
    <row r="111" spans="1:24" s="1" customFormat="1" ht="13" outlineLevel="3" x14ac:dyDescent="0.3">
      <c r="A111" s="57"/>
      <c r="B111" s="390">
        <v>43010103</v>
      </c>
      <c r="C111" s="391" t="s">
        <v>467</v>
      </c>
      <c r="D111" s="392" t="s">
        <v>468</v>
      </c>
      <c r="E111" s="393"/>
      <c r="F111" s="394">
        <f t="shared" si="22"/>
        <v>117074.52</v>
      </c>
      <c r="G111" s="395"/>
      <c r="H111" s="394">
        <f t="shared" si="23"/>
        <v>0</v>
      </c>
      <c r="I111" s="395"/>
      <c r="J111" s="396">
        <f t="shared" si="24"/>
        <v>117074.52</v>
      </c>
      <c r="K111" s="393"/>
      <c r="L111" s="394">
        <v>0</v>
      </c>
      <c r="M111" s="394">
        <v>0</v>
      </c>
      <c r="N111" s="394">
        <v>0</v>
      </c>
      <c r="O111" s="394">
        <v>0</v>
      </c>
      <c r="P111" s="394">
        <v>0</v>
      </c>
      <c r="Q111" s="394">
        <v>0</v>
      </c>
      <c r="R111" s="394">
        <v>0</v>
      </c>
      <c r="S111" s="394">
        <v>3619.97</v>
      </c>
      <c r="T111" s="394">
        <v>113454.55</v>
      </c>
      <c r="U111" s="394">
        <v>0</v>
      </c>
      <c r="V111" s="394">
        <v>0</v>
      </c>
      <c r="W111" s="394">
        <v>0</v>
      </c>
      <c r="X111" s="57"/>
    </row>
    <row r="112" spans="1:24" s="1" customFormat="1" ht="13" outlineLevel="3" x14ac:dyDescent="0.3">
      <c r="A112" s="57"/>
      <c r="B112" s="390">
        <v>43010104</v>
      </c>
      <c r="C112" s="391" t="s">
        <v>469</v>
      </c>
      <c r="D112" s="392" t="s">
        <v>470</v>
      </c>
      <c r="E112" s="393"/>
      <c r="F112" s="394">
        <f t="shared" si="22"/>
        <v>0</v>
      </c>
      <c r="G112" s="395"/>
      <c r="H112" s="394">
        <f t="shared" si="23"/>
        <v>0</v>
      </c>
      <c r="I112" s="395"/>
      <c r="J112" s="396">
        <f t="shared" si="24"/>
        <v>0</v>
      </c>
      <c r="K112" s="393"/>
      <c r="L112" s="394">
        <v>0</v>
      </c>
      <c r="M112" s="394">
        <v>0</v>
      </c>
      <c r="N112" s="394">
        <v>0</v>
      </c>
      <c r="O112" s="394">
        <v>0</v>
      </c>
      <c r="P112" s="394">
        <v>0</v>
      </c>
      <c r="Q112" s="394">
        <v>0</v>
      </c>
      <c r="R112" s="394">
        <v>0</v>
      </c>
      <c r="S112" s="394">
        <v>0</v>
      </c>
      <c r="T112" s="394">
        <v>0</v>
      </c>
      <c r="U112" s="394">
        <v>0</v>
      </c>
      <c r="V112" s="394">
        <v>0</v>
      </c>
      <c r="W112" s="394">
        <v>0</v>
      </c>
      <c r="X112" s="57"/>
    </row>
    <row r="113" spans="1:24" s="1" customFormat="1" ht="13" outlineLevel="3" x14ac:dyDescent="0.3">
      <c r="A113" s="57"/>
      <c r="B113" s="390">
        <v>43010105</v>
      </c>
      <c r="C113" s="391"/>
      <c r="D113" s="392" t="s">
        <v>1596</v>
      </c>
      <c r="E113" s="393"/>
      <c r="F113" s="394">
        <f t="shared" si="22"/>
        <v>0</v>
      </c>
      <c r="G113" s="395"/>
      <c r="H113" s="394">
        <f t="shared" si="23"/>
        <v>0</v>
      </c>
      <c r="I113" s="395"/>
      <c r="J113" s="396">
        <f t="shared" si="24"/>
        <v>0</v>
      </c>
      <c r="K113" s="393"/>
      <c r="L113" s="394">
        <v>0</v>
      </c>
      <c r="M113" s="394">
        <v>0</v>
      </c>
      <c r="N113" s="394">
        <v>0</v>
      </c>
      <c r="O113" s="394">
        <v>0</v>
      </c>
      <c r="P113" s="394">
        <v>0</v>
      </c>
      <c r="Q113" s="394">
        <v>0</v>
      </c>
      <c r="R113" s="394">
        <v>0</v>
      </c>
      <c r="S113" s="394">
        <v>0</v>
      </c>
      <c r="T113" s="394">
        <v>0</v>
      </c>
      <c r="U113" s="394">
        <v>0</v>
      </c>
      <c r="V113" s="394">
        <v>0</v>
      </c>
      <c r="W113" s="394">
        <v>0</v>
      </c>
      <c r="X113" s="57"/>
    </row>
    <row r="114" spans="1:24" s="1" customFormat="1" ht="13" outlineLevel="3" x14ac:dyDescent="0.3">
      <c r="A114" s="57"/>
      <c r="B114" s="390">
        <v>43010106</v>
      </c>
      <c r="C114" s="391"/>
      <c r="D114" s="392" t="s">
        <v>1597</v>
      </c>
      <c r="E114" s="393"/>
      <c r="F114" s="394">
        <f t="shared" si="22"/>
        <v>0</v>
      </c>
      <c r="G114" s="395"/>
      <c r="H114" s="394">
        <f t="shared" si="23"/>
        <v>0</v>
      </c>
      <c r="I114" s="395"/>
      <c r="J114" s="396">
        <f t="shared" si="24"/>
        <v>0</v>
      </c>
      <c r="K114" s="393"/>
      <c r="L114" s="394">
        <v>0</v>
      </c>
      <c r="M114" s="394">
        <v>0</v>
      </c>
      <c r="N114" s="394">
        <v>0</v>
      </c>
      <c r="O114" s="394">
        <v>0</v>
      </c>
      <c r="P114" s="394">
        <v>0</v>
      </c>
      <c r="Q114" s="394">
        <v>0</v>
      </c>
      <c r="R114" s="394">
        <v>0</v>
      </c>
      <c r="S114" s="394">
        <v>0</v>
      </c>
      <c r="T114" s="394">
        <v>0</v>
      </c>
      <c r="U114" s="394">
        <v>0</v>
      </c>
      <c r="V114" s="394">
        <v>0</v>
      </c>
      <c r="W114" s="394">
        <v>0</v>
      </c>
      <c r="X114" s="57"/>
    </row>
    <row r="115" spans="1:24" s="1" customFormat="1" ht="13" outlineLevel="3" x14ac:dyDescent="0.3">
      <c r="A115" s="57"/>
      <c r="B115" s="390">
        <v>43010107</v>
      </c>
      <c r="C115" s="391"/>
      <c r="D115" s="392" t="s">
        <v>1598</v>
      </c>
      <c r="E115" s="393"/>
      <c r="F115" s="394">
        <f t="shared" si="22"/>
        <v>0</v>
      </c>
      <c r="G115" s="395"/>
      <c r="H115" s="394">
        <f t="shared" si="23"/>
        <v>0</v>
      </c>
      <c r="I115" s="395"/>
      <c r="J115" s="396">
        <f t="shared" si="24"/>
        <v>0</v>
      </c>
      <c r="K115" s="393"/>
      <c r="L115" s="394">
        <v>0</v>
      </c>
      <c r="M115" s="394">
        <v>0</v>
      </c>
      <c r="N115" s="394">
        <v>0</v>
      </c>
      <c r="O115" s="394">
        <v>0</v>
      </c>
      <c r="P115" s="394">
        <v>0</v>
      </c>
      <c r="Q115" s="394">
        <v>0</v>
      </c>
      <c r="R115" s="394">
        <v>0</v>
      </c>
      <c r="S115" s="394">
        <v>0</v>
      </c>
      <c r="T115" s="394">
        <v>0</v>
      </c>
      <c r="U115" s="394">
        <v>0</v>
      </c>
      <c r="V115" s="394">
        <v>0</v>
      </c>
      <c r="W115" s="394">
        <v>0</v>
      </c>
      <c r="X115" s="57"/>
    </row>
    <row r="116" spans="1:24" s="1" customFormat="1" ht="13" outlineLevel="3" x14ac:dyDescent="0.3">
      <c r="A116" s="57"/>
      <c r="B116" s="390">
        <v>43010108</v>
      </c>
      <c r="C116" s="391"/>
      <c r="D116" s="392" t="s">
        <v>1599</v>
      </c>
      <c r="E116" s="393"/>
      <c r="F116" s="394">
        <f t="shared" si="22"/>
        <v>0</v>
      </c>
      <c r="G116" s="395"/>
      <c r="H116" s="394">
        <f t="shared" si="23"/>
        <v>0</v>
      </c>
      <c r="I116" s="395"/>
      <c r="J116" s="396">
        <f t="shared" si="24"/>
        <v>0</v>
      </c>
      <c r="K116" s="393"/>
      <c r="L116" s="394">
        <v>0</v>
      </c>
      <c r="M116" s="394">
        <v>0</v>
      </c>
      <c r="N116" s="394">
        <v>0</v>
      </c>
      <c r="O116" s="394">
        <v>0</v>
      </c>
      <c r="P116" s="394">
        <v>0</v>
      </c>
      <c r="Q116" s="394">
        <v>0</v>
      </c>
      <c r="R116" s="394">
        <v>0</v>
      </c>
      <c r="S116" s="394">
        <v>0</v>
      </c>
      <c r="T116" s="394">
        <v>0</v>
      </c>
      <c r="U116" s="394">
        <v>0</v>
      </c>
      <c r="V116" s="394">
        <v>0</v>
      </c>
      <c r="W116" s="394">
        <v>0</v>
      </c>
      <c r="X116" s="57"/>
    </row>
    <row r="117" spans="1:24" s="1" customFormat="1" ht="13" outlineLevel="3" x14ac:dyDescent="0.3">
      <c r="A117" s="57"/>
      <c r="B117" s="390">
        <v>43010109</v>
      </c>
      <c r="C117" s="391"/>
      <c r="D117" s="392" t="s">
        <v>1600</v>
      </c>
      <c r="E117" s="393"/>
      <c r="F117" s="394">
        <f t="shared" si="22"/>
        <v>0</v>
      </c>
      <c r="G117" s="395"/>
      <c r="H117" s="394">
        <f t="shared" si="23"/>
        <v>0</v>
      </c>
      <c r="I117" s="395"/>
      <c r="J117" s="396">
        <f t="shared" si="24"/>
        <v>0</v>
      </c>
      <c r="K117" s="393"/>
      <c r="L117" s="394">
        <v>0</v>
      </c>
      <c r="M117" s="394">
        <v>0</v>
      </c>
      <c r="N117" s="394">
        <v>0</v>
      </c>
      <c r="O117" s="394">
        <v>0</v>
      </c>
      <c r="P117" s="394">
        <v>0</v>
      </c>
      <c r="Q117" s="394">
        <v>0</v>
      </c>
      <c r="R117" s="394">
        <v>0</v>
      </c>
      <c r="S117" s="394">
        <v>0</v>
      </c>
      <c r="T117" s="394">
        <v>0</v>
      </c>
      <c r="U117" s="394">
        <v>0</v>
      </c>
      <c r="V117" s="394">
        <v>0</v>
      </c>
      <c r="W117" s="394">
        <v>0</v>
      </c>
      <c r="X117" s="57"/>
    </row>
    <row r="118" spans="1:24" s="1" customFormat="1" ht="13" outlineLevel="3" x14ac:dyDescent="0.3">
      <c r="A118" s="57"/>
      <c r="B118" s="390">
        <v>43010110</v>
      </c>
      <c r="C118" s="391"/>
      <c r="D118" s="392" t="s">
        <v>1601</v>
      </c>
      <c r="E118" s="393"/>
      <c r="F118" s="394">
        <f t="shared" si="22"/>
        <v>0</v>
      </c>
      <c r="G118" s="395"/>
      <c r="H118" s="394">
        <f t="shared" si="23"/>
        <v>0</v>
      </c>
      <c r="I118" s="395"/>
      <c r="J118" s="396">
        <f t="shared" si="24"/>
        <v>0</v>
      </c>
      <c r="K118" s="393"/>
      <c r="L118" s="394">
        <v>0</v>
      </c>
      <c r="M118" s="394">
        <v>0</v>
      </c>
      <c r="N118" s="394">
        <v>0</v>
      </c>
      <c r="O118" s="394">
        <v>0</v>
      </c>
      <c r="P118" s="394">
        <v>0</v>
      </c>
      <c r="Q118" s="394">
        <v>0</v>
      </c>
      <c r="R118" s="394">
        <v>0</v>
      </c>
      <c r="S118" s="394">
        <v>0</v>
      </c>
      <c r="T118" s="394">
        <v>0</v>
      </c>
      <c r="U118" s="394">
        <v>0</v>
      </c>
      <c r="V118" s="394">
        <v>0</v>
      </c>
      <c r="W118" s="394">
        <v>0</v>
      </c>
      <c r="X118" s="57"/>
    </row>
    <row r="119" spans="1:24" s="1" customFormat="1" ht="13" outlineLevel="3" x14ac:dyDescent="0.3">
      <c r="A119" s="57"/>
      <c r="B119" s="390">
        <v>43010111</v>
      </c>
      <c r="C119" s="391"/>
      <c r="D119" s="392" t="s">
        <v>1602</v>
      </c>
      <c r="E119" s="393"/>
      <c r="F119" s="394">
        <f t="shared" si="22"/>
        <v>0</v>
      </c>
      <c r="G119" s="395"/>
      <c r="H119" s="394">
        <f t="shared" si="23"/>
        <v>0</v>
      </c>
      <c r="I119" s="395"/>
      <c r="J119" s="396">
        <f t="shared" si="24"/>
        <v>0</v>
      </c>
      <c r="K119" s="393"/>
      <c r="L119" s="394">
        <v>0</v>
      </c>
      <c r="M119" s="394">
        <v>0</v>
      </c>
      <c r="N119" s="394">
        <v>0</v>
      </c>
      <c r="O119" s="394">
        <v>0</v>
      </c>
      <c r="P119" s="394">
        <v>0</v>
      </c>
      <c r="Q119" s="394">
        <v>0</v>
      </c>
      <c r="R119" s="394">
        <v>0</v>
      </c>
      <c r="S119" s="394">
        <v>0</v>
      </c>
      <c r="T119" s="394">
        <v>0</v>
      </c>
      <c r="U119" s="394">
        <v>0</v>
      </c>
      <c r="V119" s="394">
        <v>0</v>
      </c>
      <c r="W119" s="394">
        <v>0</v>
      </c>
      <c r="X119" s="57"/>
    </row>
    <row r="120" spans="1:24" s="1" customFormat="1" ht="13" outlineLevel="3" x14ac:dyDescent="0.3">
      <c r="A120" s="57"/>
      <c r="B120" s="390">
        <v>43010112</v>
      </c>
      <c r="C120" s="391"/>
      <c r="D120" s="392" t="s">
        <v>1603</v>
      </c>
      <c r="E120" s="393"/>
      <c r="F120" s="394">
        <f t="shared" si="22"/>
        <v>0</v>
      </c>
      <c r="G120" s="395"/>
      <c r="H120" s="394">
        <f t="shared" si="23"/>
        <v>0</v>
      </c>
      <c r="I120" s="395"/>
      <c r="J120" s="396">
        <f t="shared" si="24"/>
        <v>0</v>
      </c>
      <c r="K120" s="393"/>
      <c r="L120" s="394">
        <v>0</v>
      </c>
      <c r="M120" s="394">
        <v>0</v>
      </c>
      <c r="N120" s="394">
        <v>0</v>
      </c>
      <c r="O120" s="394">
        <v>0</v>
      </c>
      <c r="P120" s="394">
        <v>0</v>
      </c>
      <c r="Q120" s="394">
        <v>0</v>
      </c>
      <c r="R120" s="394">
        <v>0</v>
      </c>
      <c r="S120" s="394">
        <v>0</v>
      </c>
      <c r="T120" s="394">
        <v>0</v>
      </c>
      <c r="U120" s="394">
        <v>0</v>
      </c>
      <c r="V120" s="394">
        <v>0</v>
      </c>
      <c r="W120" s="394">
        <v>0</v>
      </c>
      <c r="X120" s="57"/>
    </row>
    <row r="121" spans="1:24" s="1" customFormat="1" ht="13" outlineLevel="3" x14ac:dyDescent="0.3">
      <c r="A121" s="57"/>
      <c r="B121" s="390">
        <v>43010113</v>
      </c>
      <c r="C121" s="391"/>
      <c r="D121" s="392" t="s">
        <v>1604</v>
      </c>
      <c r="E121" s="393"/>
      <c r="F121" s="394">
        <f t="shared" si="22"/>
        <v>0</v>
      </c>
      <c r="G121" s="395"/>
      <c r="H121" s="394">
        <f t="shared" si="23"/>
        <v>0</v>
      </c>
      <c r="I121" s="395"/>
      <c r="J121" s="396">
        <f t="shared" si="24"/>
        <v>0</v>
      </c>
      <c r="K121" s="393"/>
      <c r="L121" s="394">
        <v>0</v>
      </c>
      <c r="M121" s="394">
        <v>0</v>
      </c>
      <c r="N121" s="394">
        <v>0</v>
      </c>
      <c r="O121" s="394">
        <v>0</v>
      </c>
      <c r="P121" s="394">
        <v>0</v>
      </c>
      <c r="Q121" s="394">
        <v>0</v>
      </c>
      <c r="R121" s="394">
        <v>0</v>
      </c>
      <c r="S121" s="394">
        <v>0</v>
      </c>
      <c r="T121" s="394">
        <v>0</v>
      </c>
      <c r="U121" s="394">
        <v>0</v>
      </c>
      <c r="V121" s="394">
        <v>0</v>
      </c>
      <c r="W121" s="394">
        <v>0</v>
      </c>
      <c r="X121" s="57"/>
    </row>
    <row r="122" spans="1:24" s="1" customFormat="1" ht="13" outlineLevel="3" x14ac:dyDescent="0.3">
      <c r="A122" s="57"/>
      <c r="B122" s="390">
        <v>43010199</v>
      </c>
      <c r="C122" s="391"/>
      <c r="D122" s="392" t="s">
        <v>1252</v>
      </c>
      <c r="E122" s="393"/>
      <c r="F122" s="394">
        <f t="shared" si="22"/>
        <v>0</v>
      </c>
      <c r="G122" s="395"/>
      <c r="H122" s="394">
        <f t="shared" si="23"/>
        <v>0</v>
      </c>
      <c r="I122" s="395"/>
      <c r="J122" s="396">
        <f t="shared" si="24"/>
        <v>0</v>
      </c>
      <c r="K122" s="393"/>
      <c r="L122" s="394">
        <v>0</v>
      </c>
      <c r="M122" s="394">
        <v>0</v>
      </c>
      <c r="N122" s="394">
        <v>0</v>
      </c>
      <c r="O122" s="394">
        <v>0</v>
      </c>
      <c r="P122" s="394">
        <v>0</v>
      </c>
      <c r="Q122" s="394">
        <v>0</v>
      </c>
      <c r="R122" s="394">
        <v>0</v>
      </c>
      <c r="S122" s="394">
        <v>0</v>
      </c>
      <c r="T122" s="394">
        <v>0</v>
      </c>
      <c r="U122" s="394">
        <v>0</v>
      </c>
      <c r="V122" s="394">
        <v>0</v>
      </c>
      <c r="W122" s="394">
        <v>0</v>
      </c>
      <c r="X122" s="57"/>
    </row>
    <row r="123" spans="1:24" s="1" customFormat="1" ht="13" outlineLevel="2" x14ac:dyDescent="0.3">
      <c r="A123" s="57"/>
      <c r="B123" s="406">
        <v>430102</v>
      </c>
      <c r="C123" s="407" t="s">
        <v>1152</v>
      </c>
      <c r="D123" s="408" t="s">
        <v>1112</v>
      </c>
      <c r="E123" s="379"/>
      <c r="F123" s="409">
        <f t="shared" ref="F123:F138" si="36">SUM(L123:W123)</f>
        <v>3908.52</v>
      </c>
      <c r="G123" s="381"/>
      <c r="H123" s="409">
        <f t="shared" ref="H123:H138" si="37">SUM(L123:O123)</f>
        <v>0</v>
      </c>
      <c r="I123" s="381"/>
      <c r="J123" s="409">
        <f t="shared" ref="J123:J128" si="38">SUM(P123:W123)</f>
        <v>3908.52</v>
      </c>
      <c r="K123" s="379"/>
      <c r="L123" s="409">
        <f>SUM(L124:L128)</f>
        <v>0</v>
      </c>
      <c r="M123" s="409">
        <f t="shared" ref="M123:W123" si="39">SUM(M124:M128)</f>
        <v>0</v>
      </c>
      <c r="N123" s="409">
        <f t="shared" si="39"/>
        <v>0</v>
      </c>
      <c r="O123" s="409">
        <f t="shared" si="39"/>
        <v>0</v>
      </c>
      <c r="P123" s="409">
        <f t="shared" si="39"/>
        <v>3908.52</v>
      </c>
      <c r="Q123" s="409">
        <f t="shared" si="39"/>
        <v>0</v>
      </c>
      <c r="R123" s="409">
        <f t="shared" si="39"/>
        <v>0</v>
      </c>
      <c r="S123" s="409">
        <f t="shared" si="39"/>
        <v>0</v>
      </c>
      <c r="T123" s="409">
        <f t="shared" si="39"/>
        <v>0</v>
      </c>
      <c r="U123" s="409">
        <f t="shared" si="39"/>
        <v>0</v>
      </c>
      <c r="V123" s="409">
        <f t="shared" si="39"/>
        <v>0</v>
      </c>
      <c r="W123" s="409">
        <f t="shared" si="39"/>
        <v>0</v>
      </c>
      <c r="X123" s="57"/>
    </row>
    <row r="124" spans="1:24" s="1" customFormat="1" ht="13" outlineLevel="3" x14ac:dyDescent="0.3">
      <c r="A124" s="57"/>
      <c r="B124" s="390">
        <v>43010201</v>
      </c>
      <c r="C124" s="391" t="s">
        <v>1246</v>
      </c>
      <c r="D124" s="392" t="s">
        <v>1605</v>
      </c>
      <c r="E124" s="393"/>
      <c r="F124" s="394">
        <f t="shared" si="36"/>
        <v>3908.52</v>
      </c>
      <c r="G124" s="395"/>
      <c r="H124" s="394">
        <f t="shared" si="37"/>
        <v>0</v>
      </c>
      <c r="I124" s="395"/>
      <c r="J124" s="396">
        <f t="shared" si="38"/>
        <v>3908.52</v>
      </c>
      <c r="K124" s="393"/>
      <c r="L124" s="394">
        <v>0</v>
      </c>
      <c r="M124" s="394">
        <v>0</v>
      </c>
      <c r="N124" s="394">
        <v>0</v>
      </c>
      <c r="O124" s="394">
        <v>0</v>
      </c>
      <c r="P124" s="394">
        <v>3908.52</v>
      </c>
      <c r="Q124" s="394">
        <v>0</v>
      </c>
      <c r="R124" s="394">
        <v>0</v>
      </c>
      <c r="S124" s="394">
        <v>0</v>
      </c>
      <c r="T124" s="394">
        <v>0</v>
      </c>
      <c r="U124" s="394">
        <v>0</v>
      </c>
      <c r="V124" s="394">
        <v>0</v>
      </c>
      <c r="W124" s="394">
        <v>0</v>
      </c>
      <c r="X124" s="57"/>
    </row>
    <row r="125" spans="1:24" s="1" customFormat="1" ht="24" outlineLevel="3" x14ac:dyDescent="0.3">
      <c r="A125" s="57"/>
      <c r="B125" s="390">
        <v>43010202</v>
      </c>
      <c r="C125" s="391" t="s">
        <v>1247</v>
      </c>
      <c r="D125" s="392" t="s">
        <v>1607</v>
      </c>
      <c r="E125" s="393"/>
      <c r="F125" s="394">
        <f t="shared" si="36"/>
        <v>0</v>
      </c>
      <c r="G125" s="395"/>
      <c r="H125" s="394">
        <f t="shared" si="37"/>
        <v>0</v>
      </c>
      <c r="I125" s="395"/>
      <c r="J125" s="396">
        <f t="shared" si="38"/>
        <v>0</v>
      </c>
      <c r="K125" s="393"/>
      <c r="L125" s="394">
        <v>0</v>
      </c>
      <c r="M125" s="394">
        <v>0</v>
      </c>
      <c r="N125" s="394">
        <v>0</v>
      </c>
      <c r="O125" s="394">
        <v>0</v>
      </c>
      <c r="P125" s="394">
        <v>0</v>
      </c>
      <c r="Q125" s="394">
        <v>0</v>
      </c>
      <c r="R125" s="394">
        <v>0</v>
      </c>
      <c r="S125" s="394">
        <v>0</v>
      </c>
      <c r="T125" s="394">
        <v>0</v>
      </c>
      <c r="U125" s="394">
        <v>0</v>
      </c>
      <c r="V125" s="394">
        <v>0</v>
      </c>
      <c r="W125" s="394">
        <v>0</v>
      </c>
      <c r="X125" s="57"/>
    </row>
    <row r="126" spans="1:24" s="1" customFormat="1" ht="24" outlineLevel="3" x14ac:dyDescent="0.3">
      <c r="A126" s="57"/>
      <c r="B126" s="390">
        <v>43010203</v>
      </c>
      <c r="C126" s="391" t="s">
        <v>1248</v>
      </c>
      <c r="D126" s="392" t="s">
        <v>1606</v>
      </c>
      <c r="E126" s="393"/>
      <c r="F126" s="394">
        <f t="shared" si="36"/>
        <v>0</v>
      </c>
      <c r="G126" s="395"/>
      <c r="H126" s="394">
        <f t="shared" si="37"/>
        <v>0</v>
      </c>
      <c r="I126" s="395"/>
      <c r="J126" s="396">
        <f t="shared" si="38"/>
        <v>0</v>
      </c>
      <c r="K126" s="393"/>
      <c r="L126" s="394">
        <v>0</v>
      </c>
      <c r="M126" s="394">
        <v>0</v>
      </c>
      <c r="N126" s="394">
        <v>0</v>
      </c>
      <c r="O126" s="394">
        <v>0</v>
      </c>
      <c r="P126" s="394">
        <v>0</v>
      </c>
      <c r="Q126" s="394">
        <v>0</v>
      </c>
      <c r="R126" s="394">
        <v>0</v>
      </c>
      <c r="S126" s="394">
        <v>0</v>
      </c>
      <c r="T126" s="394">
        <v>0</v>
      </c>
      <c r="U126" s="394">
        <v>0</v>
      </c>
      <c r="V126" s="394">
        <v>0</v>
      </c>
      <c r="W126" s="394">
        <v>0</v>
      </c>
      <c r="X126" s="57"/>
    </row>
    <row r="127" spans="1:24" s="1" customFormat="1" ht="13" outlineLevel="3" x14ac:dyDescent="0.3">
      <c r="A127" s="57"/>
      <c r="B127" s="390">
        <v>43010204</v>
      </c>
      <c r="C127" s="391" t="s">
        <v>1249</v>
      </c>
      <c r="D127" s="392" t="s">
        <v>1608</v>
      </c>
      <c r="E127" s="393"/>
      <c r="F127" s="394">
        <f t="shared" si="36"/>
        <v>0</v>
      </c>
      <c r="G127" s="395"/>
      <c r="H127" s="394">
        <f t="shared" si="37"/>
        <v>0</v>
      </c>
      <c r="I127" s="395"/>
      <c r="J127" s="396">
        <f t="shared" si="38"/>
        <v>0</v>
      </c>
      <c r="K127" s="393"/>
      <c r="L127" s="394">
        <v>0</v>
      </c>
      <c r="M127" s="394">
        <v>0</v>
      </c>
      <c r="N127" s="394">
        <v>0</v>
      </c>
      <c r="O127" s="394">
        <v>0</v>
      </c>
      <c r="P127" s="394">
        <v>0</v>
      </c>
      <c r="Q127" s="394">
        <v>0</v>
      </c>
      <c r="R127" s="394">
        <v>0</v>
      </c>
      <c r="S127" s="394">
        <v>0</v>
      </c>
      <c r="T127" s="394">
        <v>0</v>
      </c>
      <c r="U127" s="394">
        <v>0</v>
      </c>
      <c r="V127" s="394">
        <v>0</v>
      </c>
      <c r="W127" s="394">
        <v>0</v>
      </c>
      <c r="X127" s="57"/>
    </row>
    <row r="128" spans="1:24" s="1" customFormat="1" ht="13" outlineLevel="3" x14ac:dyDescent="0.3">
      <c r="A128" s="57"/>
      <c r="B128" s="390">
        <v>43010609</v>
      </c>
      <c r="C128" s="391" t="s">
        <v>1250</v>
      </c>
      <c r="D128" s="392" t="s">
        <v>1251</v>
      </c>
      <c r="E128" s="393"/>
      <c r="F128" s="394">
        <f t="shared" si="36"/>
        <v>0</v>
      </c>
      <c r="G128" s="395"/>
      <c r="H128" s="394">
        <f t="shared" si="37"/>
        <v>0</v>
      </c>
      <c r="I128" s="395"/>
      <c r="J128" s="396">
        <f t="shared" si="38"/>
        <v>0</v>
      </c>
      <c r="K128" s="393"/>
      <c r="L128" s="394">
        <v>0</v>
      </c>
      <c r="M128" s="394">
        <v>0</v>
      </c>
      <c r="N128" s="394">
        <v>0</v>
      </c>
      <c r="O128" s="394">
        <v>0</v>
      </c>
      <c r="P128" s="394">
        <v>0</v>
      </c>
      <c r="Q128" s="394">
        <v>0</v>
      </c>
      <c r="R128" s="394">
        <v>0</v>
      </c>
      <c r="S128" s="394">
        <v>0</v>
      </c>
      <c r="T128" s="394">
        <v>0</v>
      </c>
      <c r="U128" s="394">
        <v>0</v>
      </c>
      <c r="V128" s="394">
        <v>0</v>
      </c>
      <c r="W128" s="394">
        <v>0</v>
      </c>
      <c r="X128" s="57"/>
    </row>
    <row r="129" spans="1:24" s="1" customFormat="1" ht="13" outlineLevel="3" x14ac:dyDescent="0.3">
      <c r="A129" s="57"/>
      <c r="B129" s="406">
        <v>430103</v>
      </c>
      <c r="C129" s="407"/>
      <c r="D129" s="408" t="s">
        <v>1562</v>
      </c>
      <c r="E129" s="379"/>
      <c r="F129" s="409">
        <f t="shared" ref="F129:F137" si="40">SUM(L129:W129)</f>
        <v>0</v>
      </c>
      <c r="G129" s="381"/>
      <c r="H129" s="409">
        <f t="shared" ref="H129:H137" si="41">SUM(L129:O129)</f>
        <v>0</v>
      </c>
      <c r="I129" s="381"/>
      <c r="J129" s="409">
        <f t="shared" ref="J129:J137" si="42">SUM(P129:W129)</f>
        <v>0</v>
      </c>
      <c r="K129" s="379"/>
      <c r="L129" s="409">
        <f>SUM(L130:L131)</f>
        <v>0</v>
      </c>
      <c r="M129" s="409">
        <f t="shared" ref="M129:W129" si="43">SUM(M130:M131)</f>
        <v>0</v>
      </c>
      <c r="N129" s="409">
        <f t="shared" si="43"/>
        <v>0</v>
      </c>
      <c r="O129" s="409">
        <f t="shared" si="43"/>
        <v>0</v>
      </c>
      <c r="P129" s="409">
        <f t="shared" si="43"/>
        <v>0</v>
      </c>
      <c r="Q129" s="409">
        <f t="shared" si="43"/>
        <v>0</v>
      </c>
      <c r="R129" s="409">
        <f t="shared" si="43"/>
        <v>0</v>
      </c>
      <c r="S129" s="409">
        <f t="shared" si="43"/>
        <v>0</v>
      </c>
      <c r="T129" s="409">
        <f t="shared" si="43"/>
        <v>0</v>
      </c>
      <c r="U129" s="409">
        <f t="shared" si="43"/>
        <v>0</v>
      </c>
      <c r="V129" s="409">
        <f t="shared" si="43"/>
        <v>0</v>
      </c>
      <c r="W129" s="409">
        <f t="shared" si="43"/>
        <v>0</v>
      </c>
      <c r="X129" s="57"/>
    </row>
    <row r="130" spans="1:24" s="1" customFormat="1" ht="13" outlineLevel="3" x14ac:dyDescent="0.3">
      <c r="A130" s="57"/>
      <c r="B130" s="390">
        <v>43010301</v>
      </c>
      <c r="C130" s="391"/>
      <c r="D130" s="392" t="s">
        <v>1609</v>
      </c>
      <c r="E130" s="393"/>
      <c r="F130" s="394">
        <f t="shared" si="40"/>
        <v>0</v>
      </c>
      <c r="G130" s="395"/>
      <c r="H130" s="394">
        <f t="shared" si="41"/>
        <v>0</v>
      </c>
      <c r="I130" s="395"/>
      <c r="J130" s="396">
        <f t="shared" si="42"/>
        <v>0</v>
      </c>
      <c r="K130" s="393"/>
      <c r="L130" s="394">
        <v>0</v>
      </c>
      <c r="M130" s="394">
        <v>0</v>
      </c>
      <c r="N130" s="394">
        <v>0</v>
      </c>
      <c r="O130" s="394">
        <v>0</v>
      </c>
      <c r="P130" s="394">
        <v>0</v>
      </c>
      <c r="Q130" s="394">
        <v>0</v>
      </c>
      <c r="R130" s="394">
        <v>0</v>
      </c>
      <c r="S130" s="394">
        <v>0</v>
      </c>
      <c r="T130" s="394">
        <v>0</v>
      </c>
      <c r="U130" s="394">
        <v>0</v>
      </c>
      <c r="V130" s="394">
        <v>0</v>
      </c>
      <c r="W130" s="394">
        <v>0</v>
      </c>
      <c r="X130" s="57"/>
    </row>
    <row r="131" spans="1:24" s="1" customFormat="1" ht="13" outlineLevel="3" x14ac:dyDescent="0.3">
      <c r="A131" s="57"/>
      <c r="B131" s="390">
        <v>43010309</v>
      </c>
      <c r="C131" s="391"/>
      <c r="D131" s="392" t="s">
        <v>62</v>
      </c>
      <c r="E131" s="393"/>
      <c r="F131" s="394">
        <f t="shared" si="40"/>
        <v>0</v>
      </c>
      <c r="G131" s="395"/>
      <c r="H131" s="394">
        <f t="shared" si="41"/>
        <v>0</v>
      </c>
      <c r="I131" s="395"/>
      <c r="J131" s="396">
        <f t="shared" si="42"/>
        <v>0</v>
      </c>
      <c r="K131" s="393"/>
      <c r="L131" s="394">
        <v>0</v>
      </c>
      <c r="M131" s="394">
        <v>0</v>
      </c>
      <c r="N131" s="394">
        <v>0</v>
      </c>
      <c r="O131" s="394">
        <v>0</v>
      </c>
      <c r="P131" s="394">
        <v>0</v>
      </c>
      <c r="Q131" s="394">
        <v>0</v>
      </c>
      <c r="R131" s="394">
        <v>0</v>
      </c>
      <c r="S131" s="394">
        <v>0</v>
      </c>
      <c r="T131" s="394">
        <v>0</v>
      </c>
      <c r="U131" s="394">
        <v>0</v>
      </c>
      <c r="V131" s="394">
        <v>0</v>
      </c>
      <c r="W131" s="394">
        <v>0</v>
      </c>
      <c r="X131" s="57"/>
    </row>
    <row r="132" spans="1:24" s="1" customFormat="1" ht="27.75" customHeight="1" outlineLevel="3" x14ac:dyDescent="0.3">
      <c r="A132" s="57"/>
      <c r="B132" s="406">
        <v>430104</v>
      </c>
      <c r="C132" s="407"/>
      <c r="D132" s="408" t="s">
        <v>1580</v>
      </c>
      <c r="E132" s="379"/>
      <c r="F132" s="409">
        <f t="shared" si="40"/>
        <v>0</v>
      </c>
      <c r="G132" s="381"/>
      <c r="H132" s="409">
        <f t="shared" si="41"/>
        <v>0</v>
      </c>
      <c r="I132" s="381"/>
      <c r="J132" s="409">
        <f t="shared" si="42"/>
        <v>0</v>
      </c>
      <c r="K132" s="379"/>
      <c r="L132" s="409">
        <f>SUM(L133:L137)</f>
        <v>0</v>
      </c>
      <c r="M132" s="409">
        <f t="shared" ref="M132:W132" si="44">SUM(M133:M137)</f>
        <v>0</v>
      </c>
      <c r="N132" s="409">
        <f t="shared" si="44"/>
        <v>0</v>
      </c>
      <c r="O132" s="409">
        <f t="shared" si="44"/>
        <v>0</v>
      </c>
      <c r="P132" s="409">
        <f t="shared" si="44"/>
        <v>0</v>
      </c>
      <c r="Q132" s="409">
        <f t="shared" si="44"/>
        <v>0</v>
      </c>
      <c r="R132" s="409">
        <f t="shared" si="44"/>
        <v>0</v>
      </c>
      <c r="S132" s="409">
        <f t="shared" si="44"/>
        <v>0</v>
      </c>
      <c r="T132" s="409">
        <f t="shared" si="44"/>
        <v>0</v>
      </c>
      <c r="U132" s="409">
        <f t="shared" si="44"/>
        <v>0</v>
      </c>
      <c r="V132" s="409">
        <f t="shared" si="44"/>
        <v>0</v>
      </c>
      <c r="W132" s="409">
        <f t="shared" si="44"/>
        <v>0</v>
      </c>
      <c r="X132" s="57"/>
    </row>
    <row r="133" spans="1:24" s="1" customFormat="1" ht="13" outlineLevel="3" x14ac:dyDescent="0.3">
      <c r="A133" s="57"/>
      <c r="B133" s="390">
        <v>43010401</v>
      </c>
      <c r="C133" s="391"/>
      <c r="D133" s="392" t="s">
        <v>1610</v>
      </c>
      <c r="E133" s="393"/>
      <c r="F133" s="394">
        <f t="shared" si="40"/>
        <v>0</v>
      </c>
      <c r="G133" s="395"/>
      <c r="H133" s="394">
        <f t="shared" si="41"/>
        <v>0</v>
      </c>
      <c r="I133" s="395"/>
      <c r="J133" s="396">
        <f t="shared" si="42"/>
        <v>0</v>
      </c>
      <c r="K133" s="393"/>
      <c r="L133" s="394">
        <v>0</v>
      </c>
      <c r="M133" s="394">
        <v>0</v>
      </c>
      <c r="N133" s="394">
        <v>0</v>
      </c>
      <c r="O133" s="394">
        <v>0</v>
      </c>
      <c r="P133" s="394">
        <v>0</v>
      </c>
      <c r="Q133" s="394">
        <v>0</v>
      </c>
      <c r="R133" s="394">
        <v>0</v>
      </c>
      <c r="S133" s="394">
        <v>0</v>
      </c>
      <c r="T133" s="394">
        <v>0</v>
      </c>
      <c r="U133" s="394">
        <v>0</v>
      </c>
      <c r="V133" s="394">
        <v>0</v>
      </c>
      <c r="W133" s="394">
        <v>0</v>
      </c>
      <c r="X133" s="57"/>
    </row>
    <row r="134" spans="1:24" s="1" customFormat="1" ht="13" outlineLevel="3" x14ac:dyDescent="0.3">
      <c r="A134" s="57"/>
      <c r="B134" s="390">
        <v>43010402</v>
      </c>
      <c r="C134" s="391"/>
      <c r="D134" s="392" t="s">
        <v>1611</v>
      </c>
      <c r="E134" s="393"/>
      <c r="F134" s="394">
        <f t="shared" si="40"/>
        <v>0</v>
      </c>
      <c r="G134" s="395"/>
      <c r="H134" s="394">
        <f t="shared" si="41"/>
        <v>0</v>
      </c>
      <c r="I134" s="395"/>
      <c r="J134" s="396">
        <f t="shared" si="42"/>
        <v>0</v>
      </c>
      <c r="K134" s="393"/>
      <c r="L134" s="394">
        <v>0</v>
      </c>
      <c r="M134" s="394">
        <v>0</v>
      </c>
      <c r="N134" s="394">
        <v>0</v>
      </c>
      <c r="O134" s="394">
        <v>0</v>
      </c>
      <c r="P134" s="394">
        <v>0</v>
      </c>
      <c r="Q134" s="394">
        <v>0</v>
      </c>
      <c r="R134" s="394">
        <v>0</v>
      </c>
      <c r="S134" s="394">
        <v>0</v>
      </c>
      <c r="T134" s="394">
        <v>0</v>
      </c>
      <c r="U134" s="394">
        <v>0</v>
      </c>
      <c r="V134" s="394">
        <v>0</v>
      </c>
      <c r="W134" s="394">
        <v>0</v>
      </c>
      <c r="X134" s="57"/>
    </row>
    <row r="135" spans="1:24" s="1" customFormat="1" ht="13" outlineLevel="3" x14ac:dyDescent="0.3">
      <c r="A135" s="57"/>
      <c r="B135" s="390">
        <v>43010403</v>
      </c>
      <c r="C135" s="391"/>
      <c r="D135" s="392" t="s">
        <v>1598</v>
      </c>
      <c r="E135" s="393"/>
      <c r="F135" s="394">
        <f t="shared" si="40"/>
        <v>0</v>
      </c>
      <c r="G135" s="395"/>
      <c r="H135" s="394">
        <f t="shared" si="41"/>
        <v>0</v>
      </c>
      <c r="I135" s="395"/>
      <c r="J135" s="396">
        <f t="shared" si="42"/>
        <v>0</v>
      </c>
      <c r="K135" s="393"/>
      <c r="L135" s="394">
        <v>0</v>
      </c>
      <c r="M135" s="394">
        <v>0</v>
      </c>
      <c r="N135" s="394">
        <v>0</v>
      </c>
      <c r="O135" s="394">
        <v>0</v>
      </c>
      <c r="P135" s="394">
        <v>0</v>
      </c>
      <c r="Q135" s="394">
        <v>0</v>
      </c>
      <c r="R135" s="394">
        <v>0</v>
      </c>
      <c r="S135" s="394">
        <v>0</v>
      </c>
      <c r="T135" s="394">
        <v>0</v>
      </c>
      <c r="U135" s="394">
        <v>0</v>
      </c>
      <c r="V135" s="394">
        <v>0</v>
      </c>
      <c r="W135" s="394">
        <v>0</v>
      </c>
      <c r="X135" s="57"/>
    </row>
    <row r="136" spans="1:24" s="1" customFormat="1" ht="13" outlineLevel="3" x14ac:dyDescent="0.3">
      <c r="A136" s="57"/>
      <c r="B136" s="390">
        <v>43010404</v>
      </c>
      <c r="C136" s="391"/>
      <c r="D136" s="392" t="s">
        <v>1601</v>
      </c>
      <c r="E136" s="393"/>
      <c r="F136" s="394">
        <f t="shared" si="40"/>
        <v>0</v>
      </c>
      <c r="G136" s="395"/>
      <c r="H136" s="394">
        <f t="shared" si="41"/>
        <v>0</v>
      </c>
      <c r="I136" s="395"/>
      <c r="J136" s="396">
        <f t="shared" si="42"/>
        <v>0</v>
      </c>
      <c r="K136" s="393"/>
      <c r="L136" s="394">
        <v>0</v>
      </c>
      <c r="M136" s="394">
        <v>0</v>
      </c>
      <c r="N136" s="394">
        <v>0</v>
      </c>
      <c r="O136" s="394">
        <v>0</v>
      </c>
      <c r="P136" s="394">
        <v>0</v>
      </c>
      <c r="Q136" s="394">
        <v>0</v>
      </c>
      <c r="R136" s="394">
        <v>0</v>
      </c>
      <c r="S136" s="394">
        <v>0</v>
      </c>
      <c r="T136" s="394">
        <v>0</v>
      </c>
      <c r="U136" s="394">
        <v>0</v>
      </c>
      <c r="V136" s="394">
        <v>0</v>
      </c>
      <c r="W136" s="394">
        <v>0</v>
      </c>
      <c r="X136" s="57"/>
    </row>
    <row r="137" spans="1:24" s="1" customFormat="1" ht="13" outlineLevel="3" x14ac:dyDescent="0.3">
      <c r="A137" s="57"/>
      <c r="B137" s="390">
        <v>43010409</v>
      </c>
      <c r="C137" s="391"/>
      <c r="D137" s="392" t="s">
        <v>62</v>
      </c>
      <c r="E137" s="393"/>
      <c r="F137" s="394">
        <f t="shared" si="40"/>
        <v>0</v>
      </c>
      <c r="G137" s="395"/>
      <c r="H137" s="394">
        <f t="shared" si="41"/>
        <v>0</v>
      </c>
      <c r="I137" s="395"/>
      <c r="J137" s="396">
        <f t="shared" si="42"/>
        <v>0</v>
      </c>
      <c r="K137" s="393"/>
      <c r="L137" s="394">
        <v>0</v>
      </c>
      <c r="M137" s="394">
        <v>0</v>
      </c>
      <c r="N137" s="394">
        <v>0</v>
      </c>
      <c r="O137" s="394">
        <v>0</v>
      </c>
      <c r="P137" s="394">
        <v>0</v>
      </c>
      <c r="Q137" s="394">
        <v>0</v>
      </c>
      <c r="R137" s="394">
        <v>0</v>
      </c>
      <c r="S137" s="394">
        <v>0</v>
      </c>
      <c r="T137" s="394">
        <v>0</v>
      </c>
      <c r="U137" s="394">
        <v>0</v>
      </c>
      <c r="V137" s="394">
        <v>0</v>
      </c>
      <c r="W137" s="394">
        <v>0</v>
      </c>
      <c r="X137" s="57"/>
    </row>
    <row r="138" spans="1:24" s="1" customFormat="1" ht="30.75" customHeight="1" outlineLevel="3" x14ac:dyDescent="0.3">
      <c r="A138" s="57"/>
      <c r="B138" s="406">
        <v>430105</v>
      </c>
      <c r="C138" s="407"/>
      <c r="D138" s="408" t="s">
        <v>1579</v>
      </c>
      <c r="E138" s="379"/>
      <c r="F138" s="409">
        <f t="shared" si="36"/>
        <v>0</v>
      </c>
      <c r="G138" s="381"/>
      <c r="H138" s="409">
        <f t="shared" si="37"/>
        <v>0</v>
      </c>
      <c r="I138" s="381"/>
      <c r="J138" s="409">
        <f t="shared" ref="J138" si="45">SUM(P138:W138)</f>
        <v>0</v>
      </c>
      <c r="K138" s="379"/>
      <c r="L138" s="409">
        <f>SUM(L139:L140)</f>
        <v>0</v>
      </c>
      <c r="M138" s="409">
        <f t="shared" ref="M138:W138" si="46">SUM(M139:M140)</f>
        <v>0</v>
      </c>
      <c r="N138" s="409">
        <f t="shared" si="46"/>
        <v>0</v>
      </c>
      <c r="O138" s="409">
        <f t="shared" si="46"/>
        <v>0</v>
      </c>
      <c r="P138" s="409">
        <f t="shared" si="46"/>
        <v>0</v>
      </c>
      <c r="Q138" s="409">
        <f t="shared" si="46"/>
        <v>0</v>
      </c>
      <c r="R138" s="409">
        <f t="shared" si="46"/>
        <v>0</v>
      </c>
      <c r="S138" s="409">
        <f t="shared" si="46"/>
        <v>0</v>
      </c>
      <c r="T138" s="409">
        <f t="shared" si="46"/>
        <v>0</v>
      </c>
      <c r="U138" s="409">
        <f t="shared" si="46"/>
        <v>0</v>
      </c>
      <c r="V138" s="409">
        <f t="shared" si="46"/>
        <v>0</v>
      </c>
      <c r="W138" s="409">
        <f t="shared" si="46"/>
        <v>0</v>
      </c>
      <c r="X138" s="57"/>
    </row>
    <row r="139" spans="1:24" s="1" customFormat="1" ht="13" outlineLevel="3" x14ac:dyDescent="0.3">
      <c r="A139" s="57"/>
      <c r="B139" s="390">
        <v>43010501</v>
      </c>
      <c r="C139" s="391"/>
      <c r="D139" s="392" t="s">
        <v>1612</v>
      </c>
      <c r="E139" s="393"/>
      <c r="F139" s="394">
        <f>SUM(L139:W139)</f>
        <v>0</v>
      </c>
      <c r="G139" s="395"/>
      <c r="H139" s="394">
        <f>SUM(L139:O139)</f>
        <v>0</v>
      </c>
      <c r="I139" s="395"/>
      <c r="J139" s="396">
        <f>SUM(P139:W139)</f>
        <v>0</v>
      </c>
      <c r="K139" s="393"/>
      <c r="L139" s="394">
        <v>0</v>
      </c>
      <c r="M139" s="394">
        <v>0</v>
      </c>
      <c r="N139" s="394">
        <v>0</v>
      </c>
      <c r="O139" s="394">
        <v>0</v>
      </c>
      <c r="P139" s="394">
        <v>0</v>
      </c>
      <c r="Q139" s="394">
        <v>0</v>
      </c>
      <c r="R139" s="394">
        <v>0</v>
      </c>
      <c r="S139" s="394">
        <v>0</v>
      </c>
      <c r="T139" s="394">
        <v>0</v>
      </c>
      <c r="U139" s="394">
        <v>0</v>
      </c>
      <c r="V139" s="394">
        <v>0</v>
      </c>
      <c r="W139" s="394">
        <v>0</v>
      </c>
      <c r="X139" s="57"/>
    </row>
    <row r="140" spans="1:24" s="1" customFormat="1" ht="13" outlineLevel="3" x14ac:dyDescent="0.3">
      <c r="A140" s="57"/>
      <c r="B140" s="390">
        <v>43010502</v>
      </c>
      <c r="C140" s="391"/>
      <c r="D140" s="392" t="s">
        <v>1613</v>
      </c>
      <c r="E140" s="393"/>
      <c r="F140" s="394">
        <f>SUM(L140:W140)</f>
        <v>0</v>
      </c>
      <c r="G140" s="395"/>
      <c r="H140" s="394">
        <f>SUM(L140:O140)</f>
        <v>0</v>
      </c>
      <c r="I140" s="395"/>
      <c r="J140" s="396">
        <f>SUM(P140:W140)</f>
        <v>0</v>
      </c>
      <c r="K140" s="393"/>
      <c r="L140" s="394">
        <v>0</v>
      </c>
      <c r="M140" s="394">
        <v>0</v>
      </c>
      <c r="N140" s="394">
        <v>0</v>
      </c>
      <c r="O140" s="394">
        <v>0</v>
      </c>
      <c r="P140" s="394">
        <v>0</v>
      </c>
      <c r="Q140" s="394">
        <v>0</v>
      </c>
      <c r="R140" s="394">
        <v>0</v>
      </c>
      <c r="S140" s="394">
        <v>0</v>
      </c>
      <c r="T140" s="394">
        <v>0</v>
      </c>
      <c r="U140" s="394">
        <v>0</v>
      </c>
      <c r="V140" s="394">
        <v>0</v>
      </c>
      <c r="W140" s="394">
        <v>0</v>
      </c>
      <c r="X140" s="57"/>
    </row>
    <row r="141" spans="1:24" s="1" customFormat="1" ht="30.75" customHeight="1" outlineLevel="3" x14ac:dyDescent="0.3">
      <c r="A141" s="57"/>
      <c r="B141" s="406">
        <v>430109</v>
      </c>
      <c r="C141" s="407" t="s">
        <v>471</v>
      </c>
      <c r="D141" s="408" t="s">
        <v>62</v>
      </c>
      <c r="E141" s="379"/>
      <c r="F141" s="409">
        <f>SUM(L141:W141)</f>
        <v>0</v>
      </c>
      <c r="G141" s="381"/>
      <c r="H141" s="409">
        <f>SUM(L141:O141)</f>
        <v>0</v>
      </c>
      <c r="I141" s="381"/>
      <c r="J141" s="409">
        <f>SUM(P141:W141)</f>
        <v>0</v>
      </c>
      <c r="K141" s="379"/>
      <c r="L141" s="409"/>
      <c r="M141" s="409"/>
      <c r="N141" s="409"/>
      <c r="O141" s="409"/>
      <c r="P141" s="409"/>
      <c r="Q141" s="409"/>
      <c r="R141" s="409"/>
      <c r="S141" s="409"/>
      <c r="T141" s="409"/>
      <c r="U141" s="409"/>
      <c r="V141" s="409"/>
      <c r="W141" s="409"/>
      <c r="X141" s="57"/>
    </row>
    <row r="142" spans="1:24" s="1" customFormat="1" ht="13" outlineLevel="2" x14ac:dyDescent="0.3">
      <c r="A142" s="57"/>
      <c r="B142" s="386">
        <v>4302</v>
      </c>
      <c r="C142" s="387" t="s">
        <v>251</v>
      </c>
      <c r="D142" s="388" t="s">
        <v>141</v>
      </c>
      <c r="E142" s="379"/>
      <c r="F142" s="389">
        <f t="shared" si="22"/>
        <v>6056.4399999999987</v>
      </c>
      <c r="G142" s="381"/>
      <c r="H142" s="389">
        <f t="shared" si="23"/>
        <v>1271.0300000000002</v>
      </c>
      <c r="I142" s="381"/>
      <c r="J142" s="389">
        <f t="shared" si="24"/>
        <v>4785.41</v>
      </c>
      <c r="K142" s="379"/>
      <c r="L142" s="389">
        <f>SUM(L143:L147)</f>
        <v>218.18</v>
      </c>
      <c r="M142" s="389">
        <f t="shared" ref="M142:W142" si="47">SUM(M143:M147)</f>
        <v>400</v>
      </c>
      <c r="N142" s="389">
        <f t="shared" si="47"/>
        <v>218.18</v>
      </c>
      <c r="O142" s="389">
        <f t="shared" si="47"/>
        <v>434.67</v>
      </c>
      <c r="P142" s="389">
        <f t="shared" si="47"/>
        <v>919.47</v>
      </c>
      <c r="Q142" s="389">
        <f t="shared" si="47"/>
        <v>282.73</v>
      </c>
      <c r="R142" s="389">
        <f t="shared" si="47"/>
        <v>282.73</v>
      </c>
      <c r="S142" s="389">
        <f t="shared" si="47"/>
        <v>1722.69</v>
      </c>
      <c r="T142" s="389">
        <f t="shared" si="47"/>
        <v>411.42</v>
      </c>
      <c r="U142" s="389">
        <f t="shared" si="47"/>
        <v>600.91000000000008</v>
      </c>
      <c r="V142" s="389">
        <f t="shared" si="47"/>
        <v>282.73</v>
      </c>
      <c r="W142" s="389">
        <f t="shared" si="47"/>
        <v>282.73</v>
      </c>
      <c r="X142" s="57"/>
    </row>
    <row r="143" spans="1:24" s="1" customFormat="1" ht="13" outlineLevel="3" x14ac:dyDescent="0.3">
      <c r="A143" s="57"/>
      <c r="B143" s="390">
        <v>430201</v>
      </c>
      <c r="C143" s="391" t="s">
        <v>472</v>
      </c>
      <c r="D143" s="392" t="s">
        <v>473</v>
      </c>
      <c r="E143" s="393"/>
      <c r="F143" s="394">
        <f>SUM(L143:W143)</f>
        <v>0</v>
      </c>
      <c r="G143" s="395"/>
      <c r="H143" s="394">
        <f>SUM(L143:O143)</f>
        <v>0</v>
      </c>
      <c r="I143" s="395"/>
      <c r="J143" s="396">
        <f t="shared" si="24"/>
        <v>0</v>
      </c>
      <c r="K143" s="393"/>
      <c r="L143" s="394">
        <v>0</v>
      </c>
      <c r="M143" s="394">
        <v>0</v>
      </c>
      <c r="N143" s="394">
        <v>0</v>
      </c>
      <c r="O143" s="394">
        <v>0</v>
      </c>
      <c r="P143" s="394">
        <v>0</v>
      </c>
      <c r="Q143" s="394">
        <v>0</v>
      </c>
      <c r="R143" s="394">
        <v>0</v>
      </c>
      <c r="S143" s="394">
        <v>0</v>
      </c>
      <c r="T143" s="394">
        <v>0</v>
      </c>
      <c r="U143" s="394">
        <v>0</v>
      </c>
      <c r="V143" s="394">
        <v>0</v>
      </c>
      <c r="W143" s="394">
        <v>0</v>
      </c>
      <c r="X143" s="57"/>
    </row>
    <row r="144" spans="1:24" s="1" customFormat="1" ht="13" outlineLevel="3" x14ac:dyDescent="0.3">
      <c r="A144" s="57"/>
      <c r="B144" s="390">
        <v>430202</v>
      </c>
      <c r="C144" s="391" t="s">
        <v>474</v>
      </c>
      <c r="D144" s="392" t="s">
        <v>475</v>
      </c>
      <c r="E144" s="393"/>
      <c r="F144" s="394">
        <f>SUM(L144:W144)</f>
        <v>0</v>
      </c>
      <c r="G144" s="395"/>
      <c r="H144" s="394">
        <f>SUM(L144:O144)</f>
        <v>0</v>
      </c>
      <c r="I144" s="395"/>
      <c r="J144" s="396">
        <f t="shared" si="24"/>
        <v>0</v>
      </c>
      <c r="K144" s="393"/>
      <c r="L144" s="394">
        <v>0</v>
      </c>
      <c r="M144" s="394">
        <v>0</v>
      </c>
      <c r="N144" s="394">
        <v>0</v>
      </c>
      <c r="O144" s="394">
        <v>0</v>
      </c>
      <c r="P144" s="394">
        <v>0</v>
      </c>
      <c r="Q144" s="394">
        <v>0</v>
      </c>
      <c r="R144" s="394">
        <v>0</v>
      </c>
      <c r="S144" s="394">
        <v>0</v>
      </c>
      <c r="T144" s="394">
        <v>0</v>
      </c>
      <c r="U144" s="394">
        <v>0</v>
      </c>
      <c r="V144" s="394">
        <v>0</v>
      </c>
      <c r="W144" s="394">
        <v>0</v>
      </c>
      <c r="X144" s="57"/>
    </row>
    <row r="145" spans="1:24" s="1" customFormat="1" ht="13" outlineLevel="3" x14ac:dyDescent="0.3">
      <c r="A145" s="57"/>
      <c r="B145" s="390">
        <v>430203</v>
      </c>
      <c r="C145" s="391" t="s">
        <v>476</v>
      </c>
      <c r="D145" s="392" t="s">
        <v>174</v>
      </c>
      <c r="E145" s="393"/>
      <c r="F145" s="394">
        <f>SUM(L145:W145)</f>
        <v>3294.1</v>
      </c>
      <c r="G145" s="395"/>
      <c r="H145" s="394">
        <f>SUM(L145:O145)</f>
        <v>616.49</v>
      </c>
      <c r="I145" s="395"/>
      <c r="J145" s="396">
        <f t="shared" si="24"/>
        <v>2677.61</v>
      </c>
      <c r="K145" s="393"/>
      <c r="L145" s="394">
        <v>0</v>
      </c>
      <c r="M145" s="394">
        <v>181.82</v>
      </c>
      <c r="N145" s="394">
        <v>0</v>
      </c>
      <c r="O145" s="394">
        <v>434.67</v>
      </c>
      <c r="P145" s="394">
        <v>919.47</v>
      </c>
      <c r="Q145" s="394">
        <v>0</v>
      </c>
      <c r="R145" s="394">
        <v>0</v>
      </c>
      <c r="S145" s="394">
        <v>1439.96</v>
      </c>
      <c r="T145" s="394">
        <v>0</v>
      </c>
      <c r="U145" s="394">
        <v>318.18</v>
      </c>
      <c r="V145" s="394">
        <v>0</v>
      </c>
      <c r="W145" s="394">
        <v>0</v>
      </c>
      <c r="X145" s="57"/>
    </row>
    <row r="146" spans="1:24" s="23" customFormat="1" ht="13" outlineLevel="3" x14ac:dyDescent="0.3">
      <c r="A146" s="74"/>
      <c r="B146" s="390">
        <v>430204</v>
      </c>
      <c r="C146" s="391" t="s">
        <v>477</v>
      </c>
      <c r="D146" s="392" t="s">
        <v>478</v>
      </c>
      <c r="E146" s="393"/>
      <c r="F146" s="394">
        <f>SUM(L146:W146)</f>
        <v>2350.92</v>
      </c>
      <c r="G146" s="395"/>
      <c r="H146" s="394">
        <f>SUM(L146:O146)</f>
        <v>654.54</v>
      </c>
      <c r="I146" s="395"/>
      <c r="J146" s="396">
        <f t="shared" si="24"/>
        <v>1696.38</v>
      </c>
      <c r="K146" s="393"/>
      <c r="L146" s="394">
        <v>218.18</v>
      </c>
      <c r="M146" s="394">
        <v>218.18</v>
      </c>
      <c r="N146" s="394">
        <v>218.18</v>
      </c>
      <c r="O146" s="394">
        <v>0</v>
      </c>
      <c r="P146" s="394">
        <v>0</v>
      </c>
      <c r="Q146" s="394">
        <v>282.73</v>
      </c>
      <c r="R146" s="394">
        <v>282.73</v>
      </c>
      <c r="S146" s="394">
        <v>282.73</v>
      </c>
      <c r="T146" s="394">
        <v>0</v>
      </c>
      <c r="U146" s="394">
        <v>282.73</v>
      </c>
      <c r="V146" s="394">
        <v>282.73</v>
      </c>
      <c r="W146" s="394">
        <v>282.73</v>
      </c>
      <c r="X146" s="74"/>
    </row>
    <row r="147" spans="1:24" s="23" customFormat="1" ht="24" outlineLevel="3" x14ac:dyDescent="0.3">
      <c r="A147" s="74"/>
      <c r="B147" s="390">
        <v>430205</v>
      </c>
      <c r="C147" s="391" t="s">
        <v>479</v>
      </c>
      <c r="D147" s="392" t="s">
        <v>480</v>
      </c>
      <c r="E147" s="393"/>
      <c r="F147" s="394">
        <f>SUM(L147:W147)</f>
        <v>411.42</v>
      </c>
      <c r="G147" s="395"/>
      <c r="H147" s="394">
        <f>SUM(L147:O147)</f>
        <v>0</v>
      </c>
      <c r="I147" s="395"/>
      <c r="J147" s="396">
        <f t="shared" si="24"/>
        <v>411.42</v>
      </c>
      <c r="K147" s="393"/>
      <c r="L147" s="394">
        <v>0</v>
      </c>
      <c r="M147" s="394">
        <v>0</v>
      </c>
      <c r="N147" s="394">
        <v>0</v>
      </c>
      <c r="O147" s="394">
        <v>0</v>
      </c>
      <c r="P147" s="394">
        <v>0</v>
      </c>
      <c r="Q147" s="394">
        <v>0</v>
      </c>
      <c r="R147" s="394">
        <v>0</v>
      </c>
      <c r="S147" s="394">
        <v>0</v>
      </c>
      <c r="T147" s="394">
        <v>411.42</v>
      </c>
      <c r="U147" s="394">
        <v>0</v>
      </c>
      <c r="V147" s="394">
        <v>0</v>
      </c>
      <c r="W147" s="394">
        <v>0</v>
      </c>
      <c r="X147" s="74"/>
    </row>
    <row r="148" spans="1:24" s="23" customFormat="1" ht="13" outlineLevel="2" x14ac:dyDescent="0.3">
      <c r="A148" s="74"/>
      <c r="B148" s="386">
        <v>4303</v>
      </c>
      <c r="C148" s="387" t="s">
        <v>252</v>
      </c>
      <c r="D148" s="388" t="s">
        <v>142</v>
      </c>
      <c r="E148" s="379"/>
      <c r="F148" s="389">
        <f t="shared" si="22"/>
        <v>0</v>
      </c>
      <c r="G148" s="381"/>
      <c r="H148" s="389">
        <f t="shared" si="23"/>
        <v>0</v>
      </c>
      <c r="I148" s="381"/>
      <c r="J148" s="389">
        <f t="shared" si="24"/>
        <v>0</v>
      </c>
      <c r="K148" s="379"/>
      <c r="L148" s="389">
        <f>SUM(L149:L170)</f>
        <v>0</v>
      </c>
      <c r="M148" s="389">
        <f t="shared" ref="M148:W148" si="48">SUM(M149:M170)</f>
        <v>0</v>
      </c>
      <c r="N148" s="389">
        <f t="shared" si="48"/>
        <v>0</v>
      </c>
      <c r="O148" s="389">
        <f t="shared" si="48"/>
        <v>0</v>
      </c>
      <c r="P148" s="389">
        <f t="shared" si="48"/>
        <v>0</v>
      </c>
      <c r="Q148" s="389">
        <f t="shared" si="48"/>
        <v>0</v>
      </c>
      <c r="R148" s="389">
        <f t="shared" si="48"/>
        <v>0</v>
      </c>
      <c r="S148" s="389">
        <f t="shared" si="48"/>
        <v>0</v>
      </c>
      <c r="T148" s="389">
        <f t="shared" si="48"/>
        <v>0</v>
      </c>
      <c r="U148" s="389">
        <f t="shared" si="48"/>
        <v>0</v>
      </c>
      <c r="V148" s="389">
        <f t="shared" si="48"/>
        <v>0</v>
      </c>
      <c r="W148" s="389">
        <f t="shared" si="48"/>
        <v>0</v>
      </c>
      <c r="X148" s="74"/>
    </row>
    <row r="149" spans="1:24" s="1" customFormat="1" ht="13" outlineLevel="3" x14ac:dyDescent="0.3">
      <c r="A149" s="57"/>
      <c r="B149" s="390">
        <v>430301</v>
      </c>
      <c r="C149" s="391" t="s">
        <v>481</v>
      </c>
      <c r="D149" s="392" t="s">
        <v>482</v>
      </c>
      <c r="E149" s="393"/>
      <c r="F149" s="394">
        <f t="shared" si="22"/>
        <v>0</v>
      </c>
      <c r="G149" s="395"/>
      <c r="H149" s="394">
        <f t="shared" si="23"/>
        <v>0</v>
      </c>
      <c r="I149" s="395"/>
      <c r="J149" s="396">
        <f t="shared" si="24"/>
        <v>0</v>
      </c>
      <c r="K149" s="393"/>
      <c r="L149" s="394">
        <v>0</v>
      </c>
      <c r="M149" s="394">
        <v>0</v>
      </c>
      <c r="N149" s="394">
        <v>0</v>
      </c>
      <c r="O149" s="394">
        <v>0</v>
      </c>
      <c r="P149" s="394">
        <v>0</v>
      </c>
      <c r="Q149" s="394">
        <v>0</v>
      </c>
      <c r="R149" s="394">
        <v>0</v>
      </c>
      <c r="S149" s="394">
        <v>0</v>
      </c>
      <c r="T149" s="394">
        <v>0</v>
      </c>
      <c r="U149" s="394">
        <v>0</v>
      </c>
      <c r="V149" s="394">
        <v>0</v>
      </c>
      <c r="W149" s="394">
        <v>0</v>
      </c>
      <c r="X149" s="57"/>
    </row>
    <row r="150" spans="1:24" s="1" customFormat="1" ht="13" outlineLevel="3" x14ac:dyDescent="0.3">
      <c r="A150" s="57"/>
      <c r="B150" s="390">
        <v>430302</v>
      </c>
      <c r="C150" s="391" t="s">
        <v>483</v>
      </c>
      <c r="D150" s="392" t="s">
        <v>1197</v>
      </c>
      <c r="E150" s="393"/>
      <c r="F150" s="394">
        <f t="shared" si="22"/>
        <v>0</v>
      </c>
      <c r="G150" s="395"/>
      <c r="H150" s="394">
        <f t="shared" si="23"/>
        <v>0</v>
      </c>
      <c r="I150" s="395"/>
      <c r="J150" s="396">
        <f t="shared" si="24"/>
        <v>0</v>
      </c>
      <c r="K150" s="393"/>
      <c r="L150" s="394">
        <v>0</v>
      </c>
      <c r="M150" s="394">
        <v>0</v>
      </c>
      <c r="N150" s="394">
        <v>0</v>
      </c>
      <c r="O150" s="394">
        <v>0</v>
      </c>
      <c r="P150" s="394">
        <v>0</v>
      </c>
      <c r="Q150" s="394">
        <v>0</v>
      </c>
      <c r="R150" s="394">
        <v>0</v>
      </c>
      <c r="S150" s="394">
        <v>0</v>
      </c>
      <c r="T150" s="394">
        <v>0</v>
      </c>
      <c r="U150" s="394">
        <v>0</v>
      </c>
      <c r="V150" s="394">
        <v>0</v>
      </c>
      <c r="W150" s="394">
        <v>0</v>
      </c>
      <c r="X150" s="57"/>
    </row>
    <row r="151" spans="1:24" s="1" customFormat="1" ht="13" outlineLevel="3" x14ac:dyDescent="0.3">
      <c r="A151" s="57"/>
      <c r="B151" s="390">
        <v>430303</v>
      </c>
      <c r="C151" s="391" t="s">
        <v>484</v>
      </c>
      <c r="D151" s="392" t="s">
        <v>485</v>
      </c>
      <c r="E151" s="393"/>
      <c r="F151" s="394">
        <f t="shared" si="22"/>
        <v>0</v>
      </c>
      <c r="G151" s="395"/>
      <c r="H151" s="394">
        <f t="shared" si="23"/>
        <v>0</v>
      </c>
      <c r="I151" s="395"/>
      <c r="J151" s="396">
        <f t="shared" si="24"/>
        <v>0</v>
      </c>
      <c r="K151" s="393"/>
      <c r="L151" s="394">
        <v>0</v>
      </c>
      <c r="M151" s="394">
        <v>0</v>
      </c>
      <c r="N151" s="394">
        <v>0</v>
      </c>
      <c r="O151" s="394">
        <v>0</v>
      </c>
      <c r="P151" s="394">
        <v>0</v>
      </c>
      <c r="Q151" s="394">
        <v>0</v>
      </c>
      <c r="R151" s="394">
        <v>0</v>
      </c>
      <c r="S151" s="394">
        <v>0</v>
      </c>
      <c r="T151" s="394">
        <v>0</v>
      </c>
      <c r="U151" s="394">
        <v>0</v>
      </c>
      <c r="V151" s="394">
        <v>0</v>
      </c>
      <c r="W151" s="394">
        <v>0</v>
      </c>
      <c r="X151" s="57"/>
    </row>
    <row r="152" spans="1:24" s="1" customFormat="1" ht="13" outlineLevel="3" x14ac:dyDescent="0.3">
      <c r="A152" s="57"/>
      <c r="B152" s="390">
        <v>430304</v>
      </c>
      <c r="C152" s="391" t="s">
        <v>486</v>
      </c>
      <c r="D152" s="392" t="s">
        <v>487</v>
      </c>
      <c r="E152" s="393"/>
      <c r="F152" s="394">
        <f t="shared" si="22"/>
        <v>0</v>
      </c>
      <c r="G152" s="395"/>
      <c r="H152" s="394">
        <f t="shared" si="23"/>
        <v>0</v>
      </c>
      <c r="I152" s="395"/>
      <c r="J152" s="396">
        <f t="shared" si="24"/>
        <v>0</v>
      </c>
      <c r="K152" s="393"/>
      <c r="L152" s="394">
        <v>0</v>
      </c>
      <c r="M152" s="394">
        <v>0</v>
      </c>
      <c r="N152" s="394">
        <v>0</v>
      </c>
      <c r="O152" s="394">
        <v>0</v>
      </c>
      <c r="P152" s="394">
        <v>0</v>
      </c>
      <c r="Q152" s="394">
        <v>0</v>
      </c>
      <c r="R152" s="394">
        <v>0</v>
      </c>
      <c r="S152" s="394">
        <v>0</v>
      </c>
      <c r="T152" s="394">
        <v>0</v>
      </c>
      <c r="U152" s="394">
        <v>0</v>
      </c>
      <c r="V152" s="394">
        <v>0</v>
      </c>
      <c r="W152" s="394">
        <v>0</v>
      </c>
      <c r="X152" s="57"/>
    </row>
    <row r="153" spans="1:24" s="1" customFormat="1" ht="13" outlineLevel="3" x14ac:dyDescent="0.3">
      <c r="A153" s="57"/>
      <c r="B153" s="390">
        <v>430305</v>
      </c>
      <c r="C153" s="391" t="s">
        <v>488</v>
      </c>
      <c r="D153" s="392" t="s">
        <v>489</v>
      </c>
      <c r="E153" s="393"/>
      <c r="F153" s="394">
        <f t="shared" si="22"/>
        <v>0</v>
      </c>
      <c r="G153" s="395"/>
      <c r="H153" s="394">
        <f t="shared" si="23"/>
        <v>0</v>
      </c>
      <c r="I153" s="395"/>
      <c r="J153" s="396">
        <f t="shared" si="24"/>
        <v>0</v>
      </c>
      <c r="K153" s="393"/>
      <c r="L153" s="394">
        <v>0</v>
      </c>
      <c r="M153" s="394">
        <v>0</v>
      </c>
      <c r="N153" s="394">
        <v>0</v>
      </c>
      <c r="O153" s="394">
        <v>0</v>
      </c>
      <c r="P153" s="394">
        <v>0</v>
      </c>
      <c r="Q153" s="394">
        <v>0</v>
      </c>
      <c r="R153" s="394">
        <v>0</v>
      </c>
      <c r="S153" s="394">
        <v>0</v>
      </c>
      <c r="T153" s="394">
        <v>0</v>
      </c>
      <c r="U153" s="394">
        <v>0</v>
      </c>
      <c r="V153" s="394">
        <v>0</v>
      </c>
      <c r="W153" s="394">
        <v>0</v>
      </c>
      <c r="X153" s="57"/>
    </row>
    <row r="154" spans="1:24" s="1" customFormat="1" ht="13" outlineLevel="3" x14ac:dyDescent="0.3">
      <c r="A154" s="57"/>
      <c r="B154" s="390">
        <v>430306</v>
      </c>
      <c r="C154" s="391" t="s">
        <v>490</v>
      </c>
      <c r="D154" s="392" t="s">
        <v>491</v>
      </c>
      <c r="E154" s="393"/>
      <c r="F154" s="394">
        <f t="shared" si="22"/>
        <v>0</v>
      </c>
      <c r="G154" s="395"/>
      <c r="H154" s="394">
        <f t="shared" si="23"/>
        <v>0</v>
      </c>
      <c r="I154" s="395"/>
      <c r="J154" s="396">
        <f t="shared" si="24"/>
        <v>0</v>
      </c>
      <c r="K154" s="393"/>
      <c r="L154" s="394">
        <v>0</v>
      </c>
      <c r="M154" s="394">
        <v>0</v>
      </c>
      <c r="N154" s="394">
        <v>0</v>
      </c>
      <c r="O154" s="394">
        <v>0</v>
      </c>
      <c r="P154" s="394">
        <v>0</v>
      </c>
      <c r="Q154" s="394">
        <v>0</v>
      </c>
      <c r="R154" s="394">
        <v>0</v>
      </c>
      <c r="S154" s="394">
        <v>0</v>
      </c>
      <c r="T154" s="394">
        <v>0</v>
      </c>
      <c r="U154" s="394">
        <v>0</v>
      </c>
      <c r="V154" s="394">
        <v>0</v>
      </c>
      <c r="W154" s="394">
        <v>0</v>
      </c>
      <c r="X154" s="57"/>
    </row>
    <row r="155" spans="1:24" s="1" customFormat="1" ht="13" outlineLevel="3" x14ac:dyDescent="0.3">
      <c r="A155" s="57"/>
      <c r="B155" s="390">
        <v>430307</v>
      </c>
      <c r="C155" s="391" t="s">
        <v>492</v>
      </c>
      <c r="D155" s="392" t="s">
        <v>493</v>
      </c>
      <c r="E155" s="393"/>
      <c r="F155" s="394">
        <f t="shared" si="22"/>
        <v>0</v>
      </c>
      <c r="G155" s="395"/>
      <c r="H155" s="394">
        <f t="shared" si="23"/>
        <v>0</v>
      </c>
      <c r="I155" s="395"/>
      <c r="J155" s="396">
        <f t="shared" si="24"/>
        <v>0</v>
      </c>
      <c r="K155" s="393"/>
      <c r="L155" s="394">
        <v>0</v>
      </c>
      <c r="M155" s="394">
        <v>0</v>
      </c>
      <c r="N155" s="394">
        <v>0</v>
      </c>
      <c r="O155" s="394">
        <v>0</v>
      </c>
      <c r="P155" s="394">
        <v>0</v>
      </c>
      <c r="Q155" s="394">
        <v>0</v>
      </c>
      <c r="R155" s="394">
        <v>0</v>
      </c>
      <c r="S155" s="394">
        <v>0</v>
      </c>
      <c r="T155" s="394">
        <v>0</v>
      </c>
      <c r="U155" s="394">
        <v>0</v>
      </c>
      <c r="V155" s="394">
        <v>0</v>
      </c>
      <c r="W155" s="394">
        <v>0</v>
      </c>
      <c r="X155" s="57"/>
    </row>
    <row r="156" spans="1:24" s="1" customFormat="1" ht="13" outlineLevel="3" x14ac:dyDescent="0.3">
      <c r="A156" s="57"/>
      <c r="B156" s="390">
        <v>430308</v>
      </c>
      <c r="C156" s="391" t="s">
        <v>494</v>
      </c>
      <c r="D156" s="392" t="s">
        <v>495</v>
      </c>
      <c r="E156" s="393"/>
      <c r="F156" s="394">
        <f t="shared" si="22"/>
        <v>0</v>
      </c>
      <c r="G156" s="395"/>
      <c r="H156" s="394">
        <f t="shared" si="23"/>
        <v>0</v>
      </c>
      <c r="I156" s="395"/>
      <c r="J156" s="396">
        <f t="shared" si="24"/>
        <v>0</v>
      </c>
      <c r="K156" s="393"/>
      <c r="L156" s="394">
        <v>0</v>
      </c>
      <c r="M156" s="394">
        <v>0</v>
      </c>
      <c r="N156" s="394">
        <v>0</v>
      </c>
      <c r="O156" s="394">
        <v>0</v>
      </c>
      <c r="P156" s="394">
        <v>0</v>
      </c>
      <c r="Q156" s="394">
        <v>0</v>
      </c>
      <c r="R156" s="394">
        <v>0</v>
      </c>
      <c r="S156" s="394">
        <v>0</v>
      </c>
      <c r="T156" s="394">
        <v>0</v>
      </c>
      <c r="U156" s="394">
        <v>0</v>
      </c>
      <c r="V156" s="394">
        <v>0</v>
      </c>
      <c r="W156" s="394">
        <v>0</v>
      </c>
      <c r="X156" s="57"/>
    </row>
    <row r="157" spans="1:24" s="1" customFormat="1" ht="13" outlineLevel="3" x14ac:dyDescent="0.3">
      <c r="A157" s="57"/>
      <c r="B157" s="390">
        <v>430309</v>
      </c>
      <c r="C157" s="391" t="s">
        <v>496</v>
      </c>
      <c r="D157" s="392" t="s">
        <v>497</v>
      </c>
      <c r="E157" s="393"/>
      <c r="F157" s="394">
        <f t="shared" si="22"/>
        <v>0</v>
      </c>
      <c r="G157" s="395"/>
      <c r="H157" s="394">
        <f t="shared" si="23"/>
        <v>0</v>
      </c>
      <c r="I157" s="395"/>
      <c r="J157" s="396">
        <f t="shared" si="24"/>
        <v>0</v>
      </c>
      <c r="K157" s="393"/>
      <c r="L157" s="394">
        <v>0</v>
      </c>
      <c r="M157" s="394">
        <v>0</v>
      </c>
      <c r="N157" s="394">
        <v>0</v>
      </c>
      <c r="O157" s="394">
        <v>0</v>
      </c>
      <c r="P157" s="394">
        <v>0</v>
      </c>
      <c r="Q157" s="394">
        <v>0</v>
      </c>
      <c r="R157" s="394">
        <v>0</v>
      </c>
      <c r="S157" s="394">
        <v>0</v>
      </c>
      <c r="T157" s="394">
        <v>0</v>
      </c>
      <c r="U157" s="394">
        <v>0</v>
      </c>
      <c r="V157" s="394">
        <v>0</v>
      </c>
      <c r="W157" s="394">
        <v>0</v>
      </c>
      <c r="X157" s="57"/>
    </row>
    <row r="158" spans="1:24" s="1" customFormat="1" ht="13" outlineLevel="3" x14ac:dyDescent="0.3">
      <c r="A158" s="57"/>
      <c r="B158" s="390">
        <v>430310</v>
      </c>
      <c r="C158" s="391" t="s">
        <v>498</v>
      </c>
      <c r="D158" s="392" t="s">
        <v>1198</v>
      </c>
      <c r="E158" s="393"/>
      <c r="F158" s="394">
        <f t="shared" si="22"/>
        <v>0</v>
      </c>
      <c r="G158" s="395"/>
      <c r="H158" s="394">
        <f t="shared" si="23"/>
        <v>0</v>
      </c>
      <c r="I158" s="395"/>
      <c r="J158" s="396">
        <f t="shared" si="24"/>
        <v>0</v>
      </c>
      <c r="K158" s="393"/>
      <c r="L158" s="394">
        <v>0</v>
      </c>
      <c r="M158" s="394">
        <v>0</v>
      </c>
      <c r="N158" s="394">
        <v>0</v>
      </c>
      <c r="O158" s="394">
        <v>0</v>
      </c>
      <c r="P158" s="394">
        <v>0</v>
      </c>
      <c r="Q158" s="394">
        <v>0</v>
      </c>
      <c r="R158" s="394">
        <v>0</v>
      </c>
      <c r="S158" s="394">
        <v>0</v>
      </c>
      <c r="T158" s="394">
        <v>0</v>
      </c>
      <c r="U158" s="394">
        <v>0</v>
      </c>
      <c r="V158" s="394">
        <v>0</v>
      </c>
      <c r="W158" s="394">
        <v>0</v>
      </c>
      <c r="X158" s="57"/>
    </row>
    <row r="159" spans="1:24" s="1" customFormat="1" ht="13" outlineLevel="3" x14ac:dyDescent="0.3">
      <c r="A159" s="57"/>
      <c r="B159" s="390">
        <v>430311</v>
      </c>
      <c r="C159" s="391" t="s">
        <v>499</v>
      </c>
      <c r="D159" s="392" t="s">
        <v>500</v>
      </c>
      <c r="E159" s="393"/>
      <c r="F159" s="394">
        <f t="shared" si="22"/>
        <v>0</v>
      </c>
      <c r="G159" s="395"/>
      <c r="H159" s="394">
        <f t="shared" si="23"/>
        <v>0</v>
      </c>
      <c r="I159" s="395"/>
      <c r="J159" s="396">
        <f t="shared" si="24"/>
        <v>0</v>
      </c>
      <c r="K159" s="393"/>
      <c r="L159" s="394">
        <v>0</v>
      </c>
      <c r="M159" s="394">
        <v>0</v>
      </c>
      <c r="N159" s="394">
        <v>0</v>
      </c>
      <c r="O159" s="394">
        <v>0</v>
      </c>
      <c r="P159" s="394">
        <v>0</v>
      </c>
      <c r="Q159" s="394">
        <v>0</v>
      </c>
      <c r="R159" s="394">
        <v>0</v>
      </c>
      <c r="S159" s="394">
        <v>0</v>
      </c>
      <c r="T159" s="394">
        <v>0</v>
      </c>
      <c r="U159" s="394">
        <v>0</v>
      </c>
      <c r="V159" s="394">
        <v>0</v>
      </c>
      <c r="W159" s="394">
        <v>0</v>
      </c>
      <c r="X159" s="57"/>
    </row>
    <row r="160" spans="1:24" s="1" customFormat="1" ht="13" outlineLevel="3" x14ac:dyDescent="0.3">
      <c r="A160" s="57"/>
      <c r="B160" s="390">
        <v>430312</v>
      </c>
      <c r="C160" s="391" t="s">
        <v>501</v>
      </c>
      <c r="D160" s="392" t="s">
        <v>502</v>
      </c>
      <c r="E160" s="393"/>
      <c r="F160" s="394">
        <f t="shared" si="22"/>
        <v>0</v>
      </c>
      <c r="G160" s="395"/>
      <c r="H160" s="394">
        <f t="shared" si="23"/>
        <v>0</v>
      </c>
      <c r="I160" s="395"/>
      <c r="J160" s="396">
        <f t="shared" si="24"/>
        <v>0</v>
      </c>
      <c r="K160" s="393"/>
      <c r="L160" s="394">
        <v>0</v>
      </c>
      <c r="M160" s="394">
        <v>0</v>
      </c>
      <c r="N160" s="394">
        <v>0</v>
      </c>
      <c r="O160" s="394">
        <v>0</v>
      </c>
      <c r="P160" s="394">
        <v>0</v>
      </c>
      <c r="Q160" s="394">
        <v>0</v>
      </c>
      <c r="R160" s="394">
        <v>0</v>
      </c>
      <c r="S160" s="394">
        <v>0</v>
      </c>
      <c r="T160" s="394">
        <v>0</v>
      </c>
      <c r="U160" s="394">
        <v>0</v>
      </c>
      <c r="V160" s="394">
        <v>0</v>
      </c>
      <c r="W160" s="394">
        <v>0</v>
      </c>
      <c r="X160" s="57"/>
    </row>
    <row r="161" spans="1:24" s="1" customFormat="1" ht="13" outlineLevel="3" x14ac:dyDescent="0.3">
      <c r="A161" s="57"/>
      <c r="B161" s="390">
        <v>430313</v>
      </c>
      <c r="C161" s="391" t="s">
        <v>503</v>
      </c>
      <c r="D161" s="392" t="s">
        <v>504</v>
      </c>
      <c r="E161" s="393"/>
      <c r="F161" s="394">
        <f t="shared" si="22"/>
        <v>0</v>
      </c>
      <c r="G161" s="395"/>
      <c r="H161" s="394">
        <f t="shared" si="23"/>
        <v>0</v>
      </c>
      <c r="I161" s="395"/>
      <c r="J161" s="396">
        <f t="shared" si="24"/>
        <v>0</v>
      </c>
      <c r="K161" s="393"/>
      <c r="L161" s="394">
        <v>0</v>
      </c>
      <c r="M161" s="394">
        <v>0</v>
      </c>
      <c r="N161" s="394">
        <v>0</v>
      </c>
      <c r="O161" s="394">
        <v>0</v>
      </c>
      <c r="P161" s="394">
        <v>0</v>
      </c>
      <c r="Q161" s="394">
        <v>0</v>
      </c>
      <c r="R161" s="394">
        <v>0</v>
      </c>
      <c r="S161" s="394">
        <v>0</v>
      </c>
      <c r="T161" s="394">
        <v>0</v>
      </c>
      <c r="U161" s="394">
        <v>0</v>
      </c>
      <c r="V161" s="394">
        <v>0</v>
      </c>
      <c r="W161" s="394">
        <v>0</v>
      </c>
      <c r="X161" s="57"/>
    </row>
    <row r="162" spans="1:24" s="1" customFormat="1" ht="13" outlineLevel="3" x14ac:dyDescent="0.3">
      <c r="A162" s="57"/>
      <c r="B162" s="390">
        <v>430314</v>
      </c>
      <c r="C162" s="391" t="s">
        <v>505</v>
      </c>
      <c r="D162" s="392" t="s">
        <v>506</v>
      </c>
      <c r="E162" s="393"/>
      <c r="F162" s="394">
        <f t="shared" si="22"/>
        <v>0</v>
      </c>
      <c r="G162" s="395"/>
      <c r="H162" s="394">
        <f t="shared" si="23"/>
        <v>0</v>
      </c>
      <c r="I162" s="395"/>
      <c r="J162" s="396">
        <f t="shared" si="24"/>
        <v>0</v>
      </c>
      <c r="K162" s="393"/>
      <c r="L162" s="394">
        <v>0</v>
      </c>
      <c r="M162" s="394">
        <v>0</v>
      </c>
      <c r="N162" s="394">
        <v>0</v>
      </c>
      <c r="O162" s="394">
        <v>0</v>
      </c>
      <c r="P162" s="394">
        <v>0</v>
      </c>
      <c r="Q162" s="394">
        <v>0</v>
      </c>
      <c r="R162" s="394">
        <v>0</v>
      </c>
      <c r="S162" s="394">
        <v>0</v>
      </c>
      <c r="T162" s="394">
        <v>0</v>
      </c>
      <c r="U162" s="394">
        <v>0</v>
      </c>
      <c r="V162" s="394">
        <v>0</v>
      </c>
      <c r="W162" s="394">
        <v>0</v>
      </c>
      <c r="X162" s="57"/>
    </row>
    <row r="163" spans="1:24" s="1" customFormat="1" ht="13" outlineLevel="3" x14ac:dyDescent="0.3">
      <c r="A163" s="57"/>
      <c r="B163" s="390">
        <v>430315</v>
      </c>
      <c r="C163" s="391" t="s">
        <v>507</v>
      </c>
      <c r="D163" s="392" t="s">
        <v>394</v>
      </c>
      <c r="E163" s="393"/>
      <c r="F163" s="394">
        <f t="shared" si="22"/>
        <v>0</v>
      </c>
      <c r="G163" s="395"/>
      <c r="H163" s="394">
        <f t="shared" si="23"/>
        <v>0</v>
      </c>
      <c r="I163" s="395"/>
      <c r="J163" s="396">
        <f t="shared" si="24"/>
        <v>0</v>
      </c>
      <c r="K163" s="393"/>
      <c r="L163" s="394">
        <v>0</v>
      </c>
      <c r="M163" s="394">
        <v>0</v>
      </c>
      <c r="N163" s="394">
        <v>0</v>
      </c>
      <c r="O163" s="394">
        <v>0</v>
      </c>
      <c r="P163" s="394">
        <v>0</v>
      </c>
      <c r="Q163" s="394">
        <v>0</v>
      </c>
      <c r="R163" s="394">
        <v>0</v>
      </c>
      <c r="S163" s="394">
        <v>0</v>
      </c>
      <c r="T163" s="394">
        <v>0</v>
      </c>
      <c r="U163" s="394">
        <v>0</v>
      </c>
      <c r="V163" s="394">
        <v>0</v>
      </c>
      <c r="W163" s="394">
        <v>0</v>
      </c>
      <c r="X163" s="57"/>
    </row>
    <row r="164" spans="1:24" s="1" customFormat="1" ht="13" outlineLevel="3" x14ac:dyDescent="0.3">
      <c r="A164" s="57"/>
      <c r="B164" s="390">
        <v>430316</v>
      </c>
      <c r="C164" s="391" t="s">
        <v>508</v>
      </c>
      <c r="D164" s="392" t="s">
        <v>509</v>
      </c>
      <c r="E164" s="393"/>
      <c r="F164" s="394">
        <f t="shared" si="22"/>
        <v>0</v>
      </c>
      <c r="G164" s="395"/>
      <c r="H164" s="394">
        <f t="shared" si="23"/>
        <v>0</v>
      </c>
      <c r="I164" s="395"/>
      <c r="J164" s="396">
        <f t="shared" si="24"/>
        <v>0</v>
      </c>
      <c r="K164" s="393"/>
      <c r="L164" s="394">
        <v>0</v>
      </c>
      <c r="M164" s="394">
        <v>0</v>
      </c>
      <c r="N164" s="394">
        <v>0</v>
      </c>
      <c r="O164" s="394">
        <v>0</v>
      </c>
      <c r="P164" s="394">
        <v>0</v>
      </c>
      <c r="Q164" s="394">
        <v>0</v>
      </c>
      <c r="R164" s="394">
        <v>0</v>
      </c>
      <c r="S164" s="394">
        <v>0</v>
      </c>
      <c r="T164" s="394">
        <v>0</v>
      </c>
      <c r="U164" s="394">
        <v>0</v>
      </c>
      <c r="V164" s="394">
        <v>0</v>
      </c>
      <c r="W164" s="394">
        <v>0</v>
      </c>
      <c r="X164" s="57"/>
    </row>
    <row r="165" spans="1:24" s="1" customFormat="1" ht="13" outlineLevel="3" x14ac:dyDescent="0.3">
      <c r="A165" s="57"/>
      <c r="B165" s="390">
        <v>430317</v>
      </c>
      <c r="C165" s="391" t="s">
        <v>510</v>
      </c>
      <c r="D165" s="392" t="s">
        <v>511</v>
      </c>
      <c r="E165" s="393"/>
      <c r="F165" s="394">
        <f t="shared" si="22"/>
        <v>0</v>
      </c>
      <c r="G165" s="395"/>
      <c r="H165" s="394">
        <f t="shared" si="23"/>
        <v>0</v>
      </c>
      <c r="I165" s="395"/>
      <c r="J165" s="396">
        <f t="shared" si="24"/>
        <v>0</v>
      </c>
      <c r="K165" s="393"/>
      <c r="L165" s="394">
        <v>0</v>
      </c>
      <c r="M165" s="394">
        <v>0</v>
      </c>
      <c r="N165" s="394">
        <v>0</v>
      </c>
      <c r="O165" s="394">
        <v>0</v>
      </c>
      <c r="P165" s="394">
        <v>0</v>
      </c>
      <c r="Q165" s="394">
        <v>0</v>
      </c>
      <c r="R165" s="394">
        <v>0</v>
      </c>
      <c r="S165" s="394">
        <v>0</v>
      </c>
      <c r="T165" s="394">
        <v>0</v>
      </c>
      <c r="U165" s="394">
        <v>0</v>
      </c>
      <c r="V165" s="394">
        <v>0</v>
      </c>
      <c r="W165" s="394">
        <v>0</v>
      </c>
      <c r="X165" s="57"/>
    </row>
    <row r="166" spans="1:24" s="1" customFormat="1" ht="13" outlineLevel="3" x14ac:dyDescent="0.3">
      <c r="A166" s="57"/>
      <c r="B166" s="390">
        <v>430318</v>
      </c>
      <c r="C166" s="391" t="s">
        <v>512</v>
      </c>
      <c r="D166" s="392" t="s">
        <v>513</v>
      </c>
      <c r="E166" s="393"/>
      <c r="F166" s="394">
        <f t="shared" si="22"/>
        <v>0</v>
      </c>
      <c r="G166" s="395"/>
      <c r="H166" s="394">
        <f t="shared" si="23"/>
        <v>0</v>
      </c>
      <c r="I166" s="395"/>
      <c r="J166" s="396">
        <f t="shared" si="24"/>
        <v>0</v>
      </c>
      <c r="K166" s="393"/>
      <c r="L166" s="394">
        <v>0</v>
      </c>
      <c r="M166" s="394">
        <v>0</v>
      </c>
      <c r="N166" s="394">
        <v>0</v>
      </c>
      <c r="O166" s="394">
        <v>0</v>
      </c>
      <c r="P166" s="394">
        <v>0</v>
      </c>
      <c r="Q166" s="394">
        <v>0</v>
      </c>
      <c r="R166" s="394">
        <v>0</v>
      </c>
      <c r="S166" s="394">
        <v>0</v>
      </c>
      <c r="T166" s="394">
        <v>0</v>
      </c>
      <c r="U166" s="394">
        <v>0</v>
      </c>
      <c r="V166" s="394">
        <v>0</v>
      </c>
      <c r="W166" s="394">
        <v>0</v>
      </c>
      <c r="X166" s="57"/>
    </row>
    <row r="167" spans="1:24" s="1" customFormat="1" ht="13" outlineLevel="3" x14ac:dyDescent="0.3">
      <c r="A167" s="57"/>
      <c r="B167" s="390">
        <v>430319</v>
      </c>
      <c r="C167" s="391" t="s">
        <v>514</v>
      </c>
      <c r="D167" s="392" t="s">
        <v>515</v>
      </c>
      <c r="E167" s="410"/>
      <c r="F167" s="394">
        <f t="shared" si="22"/>
        <v>0</v>
      </c>
      <c r="G167" s="411"/>
      <c r="H167" s="394">
        <f t="shared" si="23"/>
        <v>0</v>
      </c>
      <c r="I167" s="411"/>
      <c r="J167" s="396">
        <f t="shared" si="24"/>
        <v>0</v>
      </c>
      <c r="K167" s="393"/>
      <c r="L167" s="394">
        <v>0</v>
      </c>
      <c r="M167" s="394">
        <v>0</v>
      </c>
      <c r="N167" s="394">
        <v>0</v>
      </c>
      <c r="O167" s="394">
        <v>0</v>
      </c>
      <c r="P167" s="394">
        <v>0</v>
      </c>
      <c r="Q167" s="394">
        <v>0</v>
      </c>
      <c r="R167" s="394">
        <v>0</v>
      </c>
      <c r="S167" s="394">
        <v>0</v>
      </c>
      <c r="T167" s="394">
        <v>0</v>
      </c>
      <c r="U167" s="394">
        <v>0</v>
      </c>
      <c r="V167" s="394">
        <v>0</v>
      </c>
      <c r="W167" s="394">
        <v>0</v>
      </c>
      <c r="X167" s="57"/>
    </row>
    <row r="168" spans="1:24" s="1" customFormat="1" ht="13" outlineLevel="3" x14ac:dyDescent="0.3">
      <c r="A168" s="57"/>
      <c r="B168" s="390">
        <v>430320</v>
      </c>
      <c r="C168" s="391" t="s">
        <v>516</v>
      </c>
      <c r="D168" s="392" t="s">
        <v>517</v>
      </c>
      <c r="E168" s="410"/>
      <c r="F168" s="394">
        <f t="shared" si="22"/>
        <v>0</v>
      </c>
      <c r="G168" s="411"/>
      <c r="H168" s="394">
        <f t="shared" si="23"/>
        <v>0</v>
      </c>
      <c r="I168" s="411"/>
      <c r="J168" s="396">
        <f t="shared" si="24"/>
        <v>0</v>
      </c>
      <c r="K168" s="393"/>
      <c r="L168" s="394">
        <v>0</v>
      </c>
      <c r="M168" s="394">
        <v>0</v>
      </c>
      <c r="N168" s="394">
        <v>0</v>
      </c>
      <c r="O168" s="394">
        <v>0</v>
      </c>
      <c r="P168" s="394">
        <v>0</v>
      </c>
      <c r="Q168" s="394">
        <v>0</v>
      </c>
      <c r="R168" s="394">
        <v>0</v>
      </c>
      <c r="S168" s="394">
        <v>0</v>
      </c>
      <c r="T168" s="394">
        <v>0</v>
      </c>
      <c r="U168" s="394">
        <v>0</v>
      </c>
      <c r="V168" s="394">
        <v>0</v>
      </c>
      <c r="W168" s="394">
        <v>0</v>
      </c>
      <c r="X168" s="57"/>
    </row>
    <row r="169" spans="1:24" s="1" customFormat="1" ht="13" outlineLevel="3" x14ac:dyDescent="0.3">
      <c r="A169" s="57"/>
      <c r="B169" s="390">
        <v>430321</v>
      </c>
      <c r="C169" s="391" t="s">
        <v>518</v>
      </c>
      <c r="D169" s="392" t="s">
        <v>519</v>
      </c>
      <c r="E169" s="410"/>
      <c r="F169" s="394">
        <f t="shared" si="22"/>
        <v>0</v>
      </c>
      <c r="G169" s="411"/>
      <c r="H169" s="394">
        <f t="shared" si="23"/>
        <v>0</v>
      </c>
      <c r="I169" s="411"/>
      <c r="J169" s="396">
        <f t="shared" si="24"/>
        <v>0</v>
      </c>
      <c r="K169" s="393"/>
      <c r="L169" s="394">
        <v>0</v>
      </c>
      <c r="M169" s="394">
        <v>0</v>
      </c>
      <c r="N169" s="394">
        <v>0</v>
      </c>
      <c r="O169" s="394">
        <v>0</v>
      </c>
      <c r="P169" s="394">
        <v>0</v>
      </c>
      <c r="Q169" s="394">
        <v>0</v>
      </c>
      <c r="R169" s="394">
        <v>0</v>
      </c>
      <c r="S169" s="394">
        <v>0</v>
      </c>
      <c r="T169" s="394">
        <v>0</v>
      </c>
      <c r="U169" s="394">
        <v>0</v>
      </c>
      <c r="V169" s="394">
        <v>0</v>
      </c>
      <c r="W169" s="394">
        <v>0</v>
      </c>
      <c r="X169" s="57"/>
    </row>
    <row r="170" spans="1:24" s="1" customFormat="1" ht="13" outlineLevel="3" x14ac:dyDescent="0.3">
      <c r="A170" s="57"/>
      <c r="B170" s="390">
        <v>430322</v>
      </c>
      <c r="C170" s="391" t="s">
        <v>1196</v>
      </c>
      <c r="D170" s="392" t="s">
        <v>1199</v>
      </c>
      <c r="E170" s="410"/>
      <c r="F170" s="394">
        <f t="shared" si="22"/>
        <v>0</v>
      </c>
      <c r="G170" s="411"/>
      <c r="H170" s="394">
        <f t="shared" si="23"/>
        <v>0</v>
      </c>
      <c r="I170" s="411"/>
      <c r="J170" s="396">
        <f t="shared" si="24"/>
        <v>0</v>
      </c>
      <c r="K170" s="393"/>
      <c r="L170" s="394">
        <v>0</v>
      </c>
      <c r="M170" s="394">
        <v>0</v>
      </c>
      <c r="N170" s="394">
        <v>0</v>
      </c>
      <c r="O170" s="394">
        <v>0</v>
      </c>
      <c r="P170" s="394">
        <v>0</v>
      </c>
      <c r="Q170" s="394">
        <v>0</v>
      </c>
      <c r="R170" s="394">
        <v>0</v>
      </c>
      <c r="S170" s="394">
        <v>0</v>
      </c>
      <c r="T170" s="394">
        <v>0</v>
      </c>
      <c r="U170" s="394">
        <v>0</v>
      </c>
      <c r="V170" s="394">
        <v>0</v>
      </c>
      <c r="W170" s="394">
        <v>0</v>
      </c>
      <c r="X170" s="57"/>
    </row>
    <row r="171" spans="1:24" s="1" customFormat="1" ht="13" outlineLevel="2" x14ac:dyDescent="0.3">
      <c r="A171" s="57"/>
      <c r="B171" s="386">
        <v>4304</v>
      </c>
      <c r="C171" s="387" t="s">
        <v>253</v>
      </c>
      <c r="D171" s="388" t="s">
        <v>143</v>
      </c>
      <c r="E171" s="379"/>
      <c r="F171" s="389">
        <f>SUM(L171:W171)</f>
        <v>102680.30999999998</v>
      </c>
      <c r="G171" s="381"/>
      <c r="H171" s="389">
        <f t="shared" si="23"/>
        <v>31895.050000000003</v>
      </c>
      <c r="I171" s="381"/>
      <c r="J171" s="389">
        <f t="shared" si="24"/>
        <v>70785.259999999995</v>
      </c>
      <c r="K171" s="379"/>
      <c r="L171" s="389">
        <f>SUM(L172:L185)</f>
        <v>12678.75</v>
      </c>
      <c r="M171" s="389">
        <f t="shared" ref="M171:W171" si="49">SUM(M172:M185)</f>
        <v>7671.81</v>
      </c>
      <c r="N171" s="389">
        <f t="shared" si="49"/>
        <v>5692.7</v>
      </c>
      <c r="O171" s="389">
        <f t="shared" si="49"/>
        <v>5851.79</v>
      </c>
      <c r="P171" s="389">
        <f t="shared" si="49"/>
        <v>8899.19</v>
      </c>
      <c r="Q171" s="389">
        <f t="shared" si="49"/>
        <v>5358.17</v>
      </c>
      <c r="R171" s="389">
        <f t="shared" si="49"/>
        <v>11286.99</v>
      </c>
      <c r="S171" s="389">
        <f t="shared" si="49"/>
        <v>7080.01</v>
      </c>
      <c r="T171" s="389">
        <f t="shared" si="49"/>
        <v>8840.9</v>
      </c>
      <c r="U171" s="389">
        <f t="shared" si="49"/>
        <v>10841.81</v>
      </c>
      <c r="V171" s="389">
        <f t="shared" si="49"/>
        <v>9925.4599999999991</v>
      </c>
      <c r="W171" s="389">
        <f t="shared" si="49"/>
        <v>8552.73</v>
      </c>
      <c r="X171" s="57"/>
    </row>
    <row r="172" spans="1:24" s="1" customFormat="1" ht="13" outlineLevel="3" x14ac:dyDescent="0.3">
      <c r="A172" s="57"/>
      <c r="B172" s="390">
        <v>430401</v>
      </c>
      <c r="C172" s="391" t="s">
        <v>520</v>
      </c>
      <c r="D172" s="392" t="s">
        <v>521</v>
      </c>
      <c r="E172" s="393"/>
      <c r="F172" s="394">
        <f t="shared" si="22"/>
        <v>31895.050000000003</v>
      </c>
      <c r="G172" s="395"/>
      <c r="H172" s="394">
        <f t="shared" si="23"/>
        <v>31895.050000000003</v>
      </c>
      <c r="I172" s="395"/>
      <c r="J172" s="396">
        <f t="shared" si="24"/>
        <v>0</v>
      </c>
      <c r="K172" s="393"/>
      <c r="L172" s="394">
        <v>12678.75</v>
      </c>
      <c r="M172" s="394">
        <v>7671.81</v>
      </c>
      <c r="N172" s="394">
        <v>5692.7</v>
      </c>
      <c r="O172" s="394">
        <v>5851.79</v>
      </c>
      <c r="P172" s="394">
        <v>0</v>
      </c>
      <c r="Q172" s="394">
        <v>0</v>
      </c>
      <c r="R172" s="394">
        <v>0</v>
      </c>
      <c r="S172" s="394">
        <v>0</v>
      </c>
      <c r="T172" s="394">
        <v>0</v>
      </c>
      <c r="U172" s="394">
        <v>0</v>
      </c>
      <c r="V172" s="394">
        <v>0</v>
      </c>
      <c r="W172" s="394">
        <v>0</v>
      </c>
      <c r="X172" s="57"/>
    </row>
    <row r="173" spans="1:24" s="1" customFormat="1" ht="13" outlineLevel="3" x14ac:dyDescent="0.3">
      <c r="A173" s="57"/>
      <c r="B173" s="390">
        <v>430402</v>
      </c>
      <c r="C173" s="391" t="s">
        <v>522</v>
      </c>
      <c r="D173" s="392" t="s">
        <v>1209</v>
      </c>
      <c r="E173" s="393"/>
      <c r="F173" s="394">
        <f t="shared" ref="F173:F236" si="50">SUM(L173:W173)</f>
        <v>0</v>
      </c>
      <c r="G173" s="395"/>
      <c r="H173" s="394">
        <f t="shared" ref="H173:H236" si="51">SUM(L173:O173)</f>
        <v>0</v>
      </c>
      <c r="I173" s="395"/>
      <c r="J173" s="396">
        <f t="shared" si="24"/>
        <v>0</v>
      </c>
      <c r="K173" s="393"/>
      <c r="L173" s="394">
        <v>0</v>
      </c>
      <c r="M173" s="394">
        <v>0</v>
      </c>
      <c r="N173" s="394">
        <v>0</v>
      </c>
      <c r="O173" s="394">
        <v>0</v>
      </c>
      <c r="P173" s="394">
        <v>0</v>
      </c>
      <c r="Q173" s="394">
        <v>0</v>
      </c>
      <c r="R173" s="394">
        <v>0</v>
      </c>
      <c r="S173" s="394">
        <v>0</v>
      </c>
      <c r="T173" s="394">
        <v>0</v>
      </c>
      <c r="U173" s="394">
        <v>0</v>
      </c>
      <c r="V173" s="394">
        <v>0</v>
      </c>
      <c r="W173" s="394">
        <v>0</v>
      </c>
      <c r="X173" s="57"/>
    </row>
    <row r="174" spans="1:24" s="1" customFormat="1" ht="13" outlineLevel="3" x14ac:dyDescent="0.3">
      <c r="A174" s="57"/>
      <c r="B174" s="390">
        <v>430403</v>
      </c>
      <c r="C174" s="391" t="s">
        <v>523</v>
      </c>
      <c r="D174" s="392" t="s">
        <v>524</v>
      </c>
      <c r="E174" s="393"/>
      <c r="F174" s="394">
        <f t="shared" si="50"/>
        <v>0</v>
      </c>
      <c r="G174" s="395"/>
      <c r="H174" s="394">
        <f t="shared" si="51"/>
        <v>0</v>
      </c>
      <c r="I174" s="395"/>
      <c r="J174" s="396">
        <f t="shared" ref="J174:J237" si="52">SUM(P174:W174)</f>
        <v>0</v>
      </c>
      <c r="K174" s="393"/>
      <c r="L174" s="394">
        <v>0</v>
      </c>
      <c r="M174" s="394">
        <v>0</v>
      </c>
      <c r="N174" s="394">
        <v>0</v>
      </c>
      <c r="O174" s="394">
        <v>0</v>
      </c>
      <c r="P174" s="394">
        <v>0</v>
      </c>
      <c r="Q174" s="394">
        <v>0</v>
      </c>
      <c r="R174" s="394">
        <v>0</v>
      </c>
      <c r="S174" s="394">
        <v>0</v>
      </c>
      <c r="T174" s="394">
        <v>0</v>
      </c>
      <c r="U174" s="394">
        <v>0</v>
      </c>
      <c r="V174" s="394">
        <v>0</v>
      </c>
      <c r="W174" s="394">
        <v>0</v>
      </c>
      <c r="X174" s="57"/>
    </row>
    <row r="175" spans="1:24" s="1" customFormat="1" ht="13" outlineLevel="3" x14ac:dyDescent="0.3">
      <c r="A175" s="57"/>
      <c r="B175" s="390">
        <v>430404</v>
      </c>
      <c r="C175" s="391" t="s">
        <v>525</v>
      </c>
      <c r="D175" s="392" t="s">
        <v>526</v>
      </c>
      <c r="E175" s="393"/>
      <c r="F175" s="394">
        <f t="shared" si="50"/>
        <v>0</v>
      </c>
      <c r="G175" s="395"/>
      <c r="H175" s="394">
        <f t="shared" si="51"/>
        <v>0</v>
      </c>
      <c r="I175" s="395"/>
      <c r="J175" s="396">
        <f t="shared" si="52"/>
        <v>0</v>
      </c>
      <c r="K175" s="393"/>
      <c r="L175" s="394">
        <v>0</v>
      </c>
      <c r="M175" s="394">
        <v>0</v>
      </c>
      <c r="N175" s="394">
        <v>0</v>
      </c>
      <c r="O175" s="394">
        <v>0</v>
      </c>
      <c r="P175" s="394">
        <v>0</v>
      </c>
      <c r="Q175" s="394">
        <v>0</v>
      </c>
      <c r="R175" s="394">
        <v>0</v>
      </c>
      <c r="S175" s="394">
        <v>0</v>
      </c>
      <c r="T175" s="394">
        <v>0</v>
      </c>
      <c r="U175" s="394">
        <v>0</v>
      </c>
      <c r="V175" s="394">
        <v>0</v>
      </c>
      <c r="W175" s="394">
        <v>0</v>
      </c>
      <c r="X175" s="57"/>
    </row>
    <row r="176" spans="1:24" s="1" customFormat="1" ht="13" outlineLevel="3" x14ac:dyDescent="0.3">
      <c r="A176" s="57"/>
      <c r="B176" s="390" t="s">
        <v>527</v>
      </c>
      <c r="C176" s="391" t="s">
        <v>528</v>
      </c>
      <c r="D176" s="392" t="s">
        <v>529</v>
      </c>
      <c r="E176" s="393"/>
      <c r="F176" s="394">
        <f t="shared" si="50"/>
        <v>0</v>
      </c>
      <c r="G176" s="395"/>
      <c r="H176" s="394">
        <f t="shared" si="51"/>
        <v>0</v>
      </c>
      <c r="I176" s="395"/>
      <c r="J176" s="396">
        <f t="shared" si="52"/>
        <v>0</v>
      </c>
      <c r="K176" s="393"/>
      <c r="L176" s="394">
        <v>0</v>
      </c>
      <c r="M176" s="394">
        <v>0</v>
      </c>
      <c r="N176" s="394">
        <v>0</v>
      </c>
      <c r="O176" s="394">
        <v>0</v>
      </c>
      <c r="P176" s="394">
        <v>0</v>
      </c>
      <c r="Q176" s="394">
        <v>0</v>
      </c>
      <c r="R176" s="394">
        <v>0</v>
      </c>
      <c r="S176" s="394">
        <v>0</v>
      </c>
      <c r="T176" s="394">
        <v>0</v>
      </c>
      <c r="U176" s="394">
        <v>0</v>
      </c>
      <c r="V176" s="394">
        <v>0</v>
      </c>
      <c r="W176" s="394">
        <v>0</v>
      </c>
      <c r="X176" s="57"/>
    </row>
    <row r="177" spans="1:24" s="1" customFormat="1" ht="13" outlineLevel="3" x14ac:dyDescent="0.3">
      <c r="A177" s="57"/>
      <c r="B177" s="390">
        <v>430406</v>
      </c>
      <c r="C177" s="391" t="s">
        <v>1200</v>
      </c>
      <c r="D177" s="392" t="s">
        <v>1210</v>
      </c>
      <c r="E177" s="393"/>
      <c r="F177" s="394">
        <f t="shared" si="50"/>
        <v>0</v>
      </c>
      <c r="G177" s="395"/>
      <c r="H177" s="394">
        <f t="shared" si="51"/>
        <v>0</v>
      </c>
      <c r="I177" s="395"/>
      <c r="J177" s="396">
        <f t="shared" si="52"/>
        <v>0</v>
      </c>
      <c r="K177" s="393"/>
      <c r="L177" s="394">
        <v>0</v>
      </c>
      <c r="M177" s="394">
        <v>0</v>
      </c>
      <c r="N177" s="394">
        <v>0</v>
      </c>
      <c r="O177" s="394">
        <v>0</v>
      </c>
      <c r="P177" s="394">
        <v>0</v>
      </c>
      <c r="Q177" s="394">
        <v>0</v>
      </c>
      <c r="R177" s="394">
        <v>0</v>
      </c>
      <c r="S177" s="394">
        <v>0</v>
      </c>
      <c r="T177" s="394">
        <v>0</v>
      </c>
      <c r="U177" s="394">
        <v>0</v>
      </c>
      <c r="V177" s="394">
        <v>0</v>
      </c>
      <c r="W177" s="394">
        <v>0</v>
      </c>
      <c r="X177" s="57"/>
    </row>
    <row r="178" spans="1:24" s="1" customFormat="1" ht="13" outlineLevel="3" x14ac:dyDescent="0.3">
      <c r="A178" s="57"/>
      <c r="B178" s="390">
        <v>430407</v>
      </c>
      <c r="C178" s="391" t="s">
        <v>1201</v>
      </c>
      <c r="D178" s="392" t="s">
        <v>1211</v>
      </c>
      <c r="E178" s="393"/>
      <c r="F178" s="394">
        <f t="shared" si="50"/>
        <v>70785.259999999995</v>
      </c>
      <c r="G178" s="395"/>
      <c r="H178" s="394">
        <f t="shared" si="51"/>
        <v>0</v>
      </c>
      <c r="I178" s="395"/>
      <c r="J178" s="396">
        <f t="shared" si="52"/>
        <v>70785.259999999995</v>
      </c>
      <c r="K178" s="393"/>
      <c r="L178" s="394">
        <v>0</v>
      </c>
      <c r="M178" s="394">
        <v>0</v>
      </c>
      <c r="N178" s="394">
        <v>0</v>
      </c>
      <c r="O178" s="394">
        <v>0</v>
      </c>
      <c r="P178" s="394">
        <v>8899.19</v>
      </c>
      <c r="Q178" s="394">
        <v>5358.17</v>
      </c>
      <c r="R178" s="394">
        <v>11286.99</v>
      </c>
      <c r="S178" s="394">
        <v>7080.01</v>
      </c>
      <c r="T178" s="394">
        <v>8840.9</v>
      </c>
      <c r="U178" s="394">
        <v>10841.81</v>
      </c>
      <c r="V178" s="394">
        <v>9925.4599999999991</v>
      </c>
      <c r="W178" s="394">
        <v>8552.73</v>
      </c>
      <c r="X178" s="57"/>
    </row>
    <row r="179" spans="1:24" s="1" customFormat="1" ht="13" outlineLevel="3" x14ac:dyDescent="0.3">
      <c r="A179" s="57"/>
      <c r="B179" s="390">
        <v>430408</v>
      </c>
      <c r="C179" s="391" t="s">
        <v>1202</v>
      </c>
      <c r="D179" s="392" t="s">
        <v>1212</v>
      </c>
      <c r="E179" s="393"/>
      <c r="F179" s="394">
        <f t="shared" si="50"/>
        <v>0</v>
      </c>
      <c r="G179" s="395"/>
      <c r="H179" s="394">
        <f t="shared" si="51"/>
        <v>0</v>
      </c>
      <c r="I179" s="395"/>
      <c r="J179" s="396">
        <f t="shared" si="52"/>
        <v>0</v>
      </c>
      <c r="K179" s="393"/>
      <c r="L179" s="394">
        <v>0</v>
      </c>
      <c r="M179" s="394">
        <v>0</v>
      </c>
      <c r="N179" s="394">
        <v>0</v>
      </c>
      <c r="O179" s="394">
        <v>0</v>
      </c>
      <c r="P179" s="394">
        <v>0</v>
      </c>
      <c r="Q179" s="394">
        <v>0</v>
      </c>
      <c r="R179" s="394">
        <v>0</v>
      </c>
      <c r="S179" s="394">
        <v>0</v>
      </c>
      <c r="T179" s="394">
        <v>0</v>
      </c>
      <c r="U179" s="394">
        <v>0</v>
      </c>
      <c r="V179" s="394">
        <v>0</v>
      </c>
      <c r="W179" s="394">
        <v>0</v>
      </c>
      <c r="X179" s="57"/>
    </row>
    <row r="180" spans="1:24" s="1" customFormat="1" ht="13" outlineLevel="3" x14ac:dyDescent="0.3">
      <c r="A180" s="57"/>
      <c r="B180" s="390">
        <v>430409</v>
      </c>
      <c r="C180" s="391" t="s">
        <v>1203</v>
      </c>
      <c r="D180" s="392" t="s">
        <v>1213</v>
      </c>
      <c r="E180" s="393"/>
      <c r="F180" s="394">
        <f t="shared" si="50"/>
        <v>0</v>
      </c>
      <c r="G180" s="395"/>
      <c r="H180" s="394">
        <f t="shared" si="51"/>
        <v>0</v>
      </c>
      <c r="I180" s="395"/>
      <c r="J180" s="396">
        <f t="shared" si="52"/>
        <v>0</v>
      </c>
      <c r="K180" s="393"/>
      <c r="L180" s="394">
        <v>0</v>
      </c>
      <c r="M180" s="394">
        <v>0</v>
      </c>
      <c r="N180" s="394">
        <v>0</v>
      </c>
      <c r="O180" s="394">
        <v>0</v>
      </c>
      <c r="P180" s="394">
        <v>0</v>
      </c>
      <c r="Q180" s="394">
        <v>0</v>
      </c>
      <c r="R180" s="394">
        <v>0</v>
      </c>
      <c r="S180" s="394">
        <v>0</v>
      </c>
      <c r="T180" s="394">
        <v>0</v>
      </c>
      <c r="U180" s="394">
        <v>0</v>
      </c>
      <c r="V180" s="394">
        <v>0</v>
      </c>
      <c r="W180" s="394">
        <v>0</v>
      </c>
      <c r="X180" s="57"/>
    </row>
    <row r="181" spans="1:24" s="1" customFormat="1" ht="13" outlineLevel="3" x14ac:dyDescent="0.3">
      <c r="A181" s="57"/>
      <c r="B181" s="390">
        <v>430410</v>
      </c>
      <c r="C181" s="391" t="s">
        <v>1204</v>
      </c>
      <c r="D181" s="392" t="s">
        <v>1214</v>
      </c>
      <c r="E181" s="393"/>
      <c r="F181" s="394">
        <f t="shared" si="50"/>
        <v>0</v>
      </c>
      <c r="G181" s="395"/>
      <c r="H181" s="394">
        <f t="shared" si="51"/>
        <v>0</v>
      </c>
      <c r="I181" s="395"/>
      <c r="J181" s="396">
        <f t="shared" si="52"/>
        <v>0</v>
      </c>
      <c r="K181" s="393"/>
      <c r="L181" s="394">
        <v>0</v>
      </c>
      <c r="M181" s="394">
        <v>0</v>
      </c>
      <c r="N181" s="394">
        <v>0</v>
      </c>
      <c r="O181" s="394">
        <v>0</v>
      </c>
      <c r="P181" s="394">
        <v>0</v>
      </c>
      <c r="Q181" s="394">
        <v>0</v>
      </c>
      <c r="R181" s="394">
        <v>0</v>
      </c>
      <c r="S181" s="394">
        <v>0</v>
      </c>
      <c r="T181" s="394">
        <v>0</v>
      </c>
      <c r="U181" s="394">
        <v>0</v>
      </c>
      <c r="V181" s="394">
        <v>0</v>
      </c>
      <c r="W181" s="394">
        <v>0</v>
      </c>
      <c r="X181" s="57"/>
    </row>
    <row r="182" spans="1:24" s="1" customFormat="1" ht="13" outlineLevel="3" x14ac:dyDescent="0.3">
      <c r="A182" s="57"/>
      <c r="B182" s="390">
        <v>430411</v>
      </c>
      <c r="C182" s="391" t="s">
        <v>1205</v>
      </c>
      <c r="D182" s="392" t="s">
        <v>1215</v>
      </c>
      <c r="E182" s="393"/>
      <c r="F182" s="394">
        <f t="shared" si="50"/>
        <v>0</v>
      </c>
      <c r="G182" s="395"/>
      <c r="H182" s="394">
        <f t="shared" si="51"/>
        <v>0</v>
      </c>
      <c r="I182" s="395"/>
      <c r="J182" s="396">
        <f t="shared" si="52"/>
        <v>0</v>
      </c>
      <c r="K182" s="393"/>
      <c r="L182" s="394">
        <v>0</v>
      </c>
      <c r="M182" s="394">
        <v>0</v>
      </c>
      <c r="N182" s="394">
        <v>0</v>
      </c>
      <c r="O182" s="394">
        <v>0</v>
      </c>
      <c r="P182" s="394">
        <v>0</v>
      </c>
      <c r="Q182" s="394">
        <v>0</v>
      </c>
      <c r="R182" s="394">
        <v>0</v>
      </c>
      <c r="S182" s="394">
        <v>0</v>
      </c>
      <c r="T182" s="394">
        <v>0</v>
      </c>
      <c r="U182" s="394">
        <v>0</v>
      </c>
      <c r="V182" s="394">
        <v>0</v>
      </c>
      <c r="W182" s="394">
        <v>0</v>
      </c>
      <c r="X182" s="57"/>
    </row>
    <row r="183" spans="1:24" s="1" customFormat="1" ht="13" outlineLevel="3" x14ac:dyDescent="0.3">
      <c r="A183" s="57"/>
      <c r="B183" s="390">
        <v>430412</v>
      </c>
      <c r="C183" s="391" t="s">
        <v>1206</v>
      </c>
      <c r="D183" s="392" t="s">
        <v>1216</v>
      </c>
      <c r="E183" s="393"/>
      <c r="F183" s="394">
        <f t="shared" si="50"/>
        <v>0</v>
      </c>
      <c r="G183" s="395"/>
      <c r="H183" s="394">
        <f t="shared" si="51"/>
        <v>0</v>
      </c>
      <c r="I183" s="395"/>
      <c r="J183" s="396">
        <f t="shared" si="52"/>
        <v>0</v>
      </c>
      <c r="K183" s="393"/>
      <c r="L183" s="394">
        <v>0</v>
      </c>
      <c r="M183" s="394">
        <v>0</v>
      </c>
      <c r="N183" s="394">
        <v>0</v>
      </c>
      <c r="O183" s="394">
        <v>0</v>
      </c>
      <c r="P183" s="394">
        <v>0</v>
      </c>
      <c r="Q183" s="394">
        <v>0</v>
      </c>
      <c r="R183" s="394">
        <v>0</v>
      </c>
      <c r="S183" s="394">
        <v>0</v>
      </c>
      <c r="T183" s="394">
        <v>0</v>
      </c>
      <c r="U183" s="394">
        <v>0</v>
      </c>
      <c r="V183" s="394">
        <v>0</v>
      </c>
      <c r="W183" s="394">
        <v>0</v>
      </c>
      <c r="X183" s="57"/>
    </row>
    <row r="184" spans="1:24" s="1" customFormat="1" ht="13" outlineLevel="3" x14ac:dyDescent="0.3">
      <c r="A184" s="57"/>
      <c r="B184" s="390">
        <v>430413</v>
      </c>
      <c r="C184" s="391" t="s">
        <v>1207</v>
      </c>
      <c r="D184" s="392" t="s">
        <v>1217</v>
      </c>
      <c r="E184" s="393"/>
      <c r="F184" s="394">
        <f t="shared" si="50"/>
        <v>0</v>
      </c>
      <c r="G184" s="395"/>
      <c r="H184" s="394">
        <f t="shared" si="51"/>
        <v>0</v>
      </c>
      <c r="I184" s="395"/>
      <c r="J184" s="396">
        <f t="shared" si="52"/>
        <v>0</v>
      </c>
      <c r="K184" s="393"/>
      <c r="L184" s="394">
        <v>0</v>
      </c>
      <c r="M184" s="394">
        <v>0</v>
      </c>
      <c r="N184" s="394">
        <v>0</v>
      </c>
      <c r="O184" s="394">
        <v>0</v>
      </c>
      <c r="P184" s="394">
        <v>0</v>
      </c>
      <c r="Q184" s="394">
        <v>0</v>
      </c>
      <c r="R184" s="394">
        <v>0</v>
      </c>
      <c r="S184" s="394">
        <v>0</v>
      </c>
      <c r="T184" s="394">
        <v>0</v>
      </c>
      <c r="U184" s="394">
        <v>0</v>
      </c>
      <c r="V184" s="394">
        <v>0</v>
      </c>
      <c r="W184" s="394">
        <v>0</v>
      </c>
      <c r="X184" s="57"/>
    </row>
    <row r="185" spans="1:24" s="1" customFormat="1" ht="13" outlineLevel="3" x14ac:dyDescent="0.3">
      <c r="A185" s="57"/>
      <c r="B185" s="390">
        <v>430414</v>
      </c>
      <c r="C185" s="391" t="s">
        <v>1208</v>
      </c>
      <c r="D185" s="392" t="s">
        <v>1218</v>
      </c>
      <c r="E185" s="393"/>
      <c r="F185" s="394">
        <f t="shared" si="50"/>
        <v>0</v>
      </c>
      <c r="G185" s="395"/>
      <c r="H185" s="394">
        <f t="shared" si="51"/>
        <v>0</v>
      </c>
      <c r="I185" s="395"/>
      <c r="J185" s="396">
        <f t="shared" si="52"/>
        <v>0</v>
      </c>
      <c r="K185" s="393"/>
      <c r="L185" s="394">
        <v>0</v>
      </c>
      <c r="M185" s="394">
        <v>0</v>
      </c>
      <c r="N185" s="394">
        <v>0</v>
      </c>
      <c r="O185" s="394">
        <v>0</v>
      </c>
      <c r="P185" s="394">
        <v>0</v>
      </c>
      <c r="Q185" s="394">
        <v>0</v>
      </c>
      <c r="R185" s="394">
        <v>0</v>
      </c>
      <c r="S185" s="394">
        <v>0</v>
      </c>
      <c r="T185" s="394">
        <v>0</v>
      </c>
      <c r="U185" s="394">
        <v>0</v>
      </c>
      <c r="V185" s="394">
        <v>0</v>
      </c>
      <c r="W185" s="394">
        <v>0</v>
      </c>
      <c r="X185" s="57"/>
    </row>
    <row r="186" spans="1:24" s="1" customFormat="1" ht="13" outlineLevel="2" x14ac:dyDescent="0.3">
      <c r="A186" s="57"/>
      <c r="B186" s="386">
        <v>4305</v>
      </c>
      <c r="C186" s="387" t="s">
        <v>254</v>
      </c>
      <c r="D186" s="388" t="s">
        <v>144</v>
      </c>
      <c r="E186" s="379"/>
      <c r="F186" s="389">
        <f t="shared" si="50"/>
        <v>0</v>
      </c>
      <c r="G186" s="381"/>
      <c r="H186" s="389">
        <f t="shared" si="51"/>
        <v>0</v>
      </c>
      <c r="I186" s="381"/>
      <c r="J186" s="389">
        <f t="shared" si="52"/>
        <v>0</v>
      </c>
      <c r="K186" s="379"/>
      <c r="L186" s="389">
        <f>SUM(L187:L190)</f>
        <v>0</v>
      </c>
      <c r="M186" s="389">
        <f t="shared" ref="M186:W186" si="53">SUM(M187:M190)</f>
        <v>0</v>
      </c>
      <c r="N186" s="389">
        <f t="shared" si="53"/>
        <v>0</v>
      </c>
      <c r="O186" s="389">
        <f t="shared" si="53"/>
        <v>0</v>
      </c>
      <c r="P186" s="389">
        <f t="shared" si="53"/>
        <v>0</v>
      </c>
      <c r="Q186" s="389">
        <f t="shared" si="53"/>
        <v>0</v>
      </c>
      <c r="R186" s="389">
        <f t="shared" si="53"/>
        <v>0</v>
      </c>
      <c r="S186" s="389">
        <f t="shared" si="53"/>
        <v>0</v>
      </c>
      <c r="T186" s="389">
        <f t="shared" si="53"/>
        <v>0</v>
      </c>
      <c r="U186" s="389">
        <f t="shared" si="53"/>
        <v>0</v>
      </c>
      <c r="V186" s="389">
        <f t="shared" si="53"/>
        <v>0</v>
      </c>
      <c r="W186" s="389">
        <f t="shared" si="53"/>
        <v>0</v>
      </c>
      <c r="X186" s="57"/>
    </row>
    <row r="187" spans="1:24" s="1" customFormat="1" ht="13" outlineLevel="3" x14ac:dyDescent="0.3">
      <c r="A187" s="57"/>
      <c r="B187" s="390" t="s">
        <v>530</v>
      </c>
      <c r="C187" s="391" t="s">
        <v>531</v>
      </c>
      <c r="D187" s="392" t="s">
        <v>532</v>
      </c>
      <c r="E187" s="412"/>
      <c r="F187" s="394">
        <f t="shared" si="50"/>
        <v>0</v>
      </c>
      <c r="G187" s="413"/>
      <c r="H187" s="394">
        <f t="shared" si="51"/>
        <v>0</v>
      </c>
      <c r="I187" s="413"/>
      <c r="J187" s="396">
        <f t="shared" si="52"/>
        <v>0</v>
      </c>
      <c r="K187" s="393"/>
      <c r="L187" s="394">
        <v>0</v>
      </c>
      <c r="M187" s="394">
        <v>0</v>
      </c>
      <c r="N187" s="394">
        <v>0</v>
      </c>
      <c r="O187" s="394">
        <v>0</v>
      </c>
      <c r="P187" s="394">
        <v>0</v>
      </c>
      <c r="Q187" s="394">
        <v>0</v>
      </c>
      <c r="R187" s="394">
        <v>0</v>
      </c>
      <c r="S187" s="394">
        <v>0</v>
      </c>
      <c r="T187" s="394">
        <v>0</v>
      </c>
      <c r="U187" s="394">
        <v>0</v>
      </c>
      <c r="V187" s="394">
        <v>0</v>
      </c>
      <c r="W187" s="394">
        <v>0</v>
      </c>
      <c r="X187" s="57"/>
    </row>
    <row r="188" spans="1:24" s="1" customFormat="1" ht="13" outlineLevel="3" x14ac:dyDescent="0.3">
      <c r="A188" s="57"/>
      <c r="B188" s="390" t="s">
        <v>533</v>
      </c>
      <c r="C188" s="391" t="s">
        <v>534</v>
      </c>
      <c r="D188" s="392" t="s">
        <v>535</v>
      </c>
      <c r="E188" s="412"/>
      <c r="F188" s="394">
        <f t="shared" si="50"/>
        <v>0</v>
      </c>
      <c r="G188" s="413"/>
      <c r="H188" s="394">
        <f t="shared" si="51"/>
        <v>0</v>
      </c>
      <c r="I188" s="413"/>
      <c r="J188" s="396">
        <f t="shared" si="52"/>
        <v>0</v>
      </c>
      <c r="K188" s="393"/>
      <c r="L188" s="394">
        <v>0</v>
      </c>
      <c r="M188" s="394">
        <v>0</v>
      </c>
      <c r="N188" s="394">
        <v>0</v>
      </c>
      <c r="O188" s="394">
        <v>0</v>
      </c>
      <c r="P188" s="394">
        <v>0</v>
      </c>
      <c r="Q188" s="394">
        <v>0</v>
      </c>
      <c r="R188" s="394">
        <v>0</v>
      </c>
      <c r="S188" s="394">
        <v>0</v>
      </c>
      <c r="T188" s="394">
        <v>0</v>
      </c>
      <c r="U188" s="394">
        <v>0</v>
      </c>
      <c r="V188" s="394">
        <v>0</v>
      </c>
      <c r="W188" s="394">
        <v>0</v>
      </c>
      <c r="X188" s="57"/>
    </row>
    <row r="189" spans="1:24" s="1" customFormat="1" ht="13" outlineLevel="3" x14ac:dyDescent="0.3">
      <c r="A189" s="57"/>
      <c r="B189" s="390" t="s">
        <v>536</v>
      </c>
      <c r="C189" s="391" t="s">
        <v>537</v>
      </c>
      <c r="D189" s="392" t="s">
        <v>538</v>
      </c>
      <c r="E189" s="393"/>
      <c r="F189" s="394">
        <f t="shared" si="50"/>
        <v>0</v>
      </c>
      <c r="G189" s="395"/>
      <c r="H189" s="394">
        <f t="shared" si="51"/>
        <v>0</v>
      </c>
      <c r="I189" s="395"/>
      <c r="J189" s="396">
        <f t="shared" si="52"/>
        <v>0</v>
      </c>
      <c r="K189" s="393"/>
      <c r="L189" s="394">
        <v>0</v>
      </c>
      <c r="M189" s="394">
        <v>0</v>
      </c>
      <c r="N189" s="394">
        <v>0</v>
      </c>
      <c r="O189" s="394">
        <v>0</v>
      </c>
      <c r="P189" s="394">
        <v>0</v>
      </c>
      <c r="Q189" s="394">
        <v>0</v>
      </c>
      <c r="R189" s="394">
        <v>0</v>
      </c>
      <c r="S189" s="394">
        <v>0</v>
      </c>
      <c r="T189" s="394">
        <v>0</v>
      </c>
      <c r="U189" s="394">
        <v>0</v>
      </c>
      <c r="V189" s="394">
        <v>0</v>
      </c>
      <c r="W189" s="394">
        <v>0</v>
      </c>
      <c r="X189" s="57"/>
    </row>
    <row r="190" spans="1:24" s="1" customFormat="1" ht="13" outlineLevel="3" x14ac:dyDescent="0.3">
      <c r="A190" s="57"/>
      <c r="B190" s="390" t="s">
        <v>539</v>
      </c>
      <c r="C190" s="391" t="s">
        <v>540</v>
      </c>
      <c r="D190" s="392" t="s">
        <v>541</v>
      </c>
      <c r="E190" s="393"/>
      <c r="F190" s="394">
        <f t="shared" si="50"/>
        <v>0</v>
      </c>
      <c r="G190" s="395"/>
      <c r="H190" s="394">
        <f t="shared" si="51"/>
        <v>0</v>
      </c>
      <c r="I190" s="395"/>
      <c r="J190" s="396">
        <f t="shared" si="52"/>
        <v>0</v>
      </c>
      <c r="K190" s="393"/>
      <c r="L190" s="394">
        <v>0</v>
      </c>
      <c r="M190" s="394">
        <v>0</v>
      </c>
      <c r="N190" s="394">
        <v>0</v>
      </c>
      <c r="O190" s="394">
        <v>0</v>
      </c>
      <c r="P190" s="394">
        <v>0</v>
      </c>
      <c r="Q190" s="394">
        <v>0</v>
      </c>
      <c r="R190" s="394">
        <v>0</v>
      </c>
      <c r="S190" s="394">
        <v>0</v>
      </c>
      <c r="T190" s="394">
        <v>0</v>
      </c>
      <c r="U190" s="394">
        <v>0</v>
      </c>
      <c r="V190" s="394">
        <v>0</v>
      </c>
      <c r="W190" s="394">
        <v>0</v>
      </c>
      <c r="X190" s="57"/>
    </row>
    <row r="191" spans="1:24" s="1" customFormat="1" ht="13" outlineLevel="2" x14ac:dyDescent="0.3">
      <c r="A191" s="57"/>
      <c r="B191" s="386">
        <v>4306</v>
      </c>
      <c r="C191" s="387" t="s">
        <v>255</v>
      </c>
      <c r="D191" s="388" t="s">
        <v>145</v>
      </c>
      <c r="E191" s="379"/>
      <c r="F191" s="389">
        <f t="shared" si="50"/>
        <v>71553.741999999998</v>
      </c>
      <c r="G191" s="381"/>
      <c r="H191" s="389">
        <f t="shared" si="51"/>
        <v>21796.77</v>
      </c>
      <c r="I191" s="381"/>
      <c r="J191" s="389">
        <f t="shared" si="52"/>
        <v>49756.972000000002</v>
      </c>
      <c r="K191" s="379"/>
      <c r="L191" s="389">
        <f>SUM(L192:L200)</f>
        <v>7645.47</v>
      </c>
      <c r="M191" s="389">
        <f t="shared" ref="M191:W191" si="54">SUM(M192:M200)</f>
        <v>5518.1900000000005</v>
      </c>
      <c r="N191" s="389">
        <f t="shared" si="54"/>
        <v>4733.1100000000006</v>
      </c>
      <c r="O191" s="389">
        <f t="shared" si="54"/>
        <v>3900</v>
      </c>
      <c r="P191" s="389">
        <f t="shared" si="54"/>
        <v>9438.2199999999993</v>
      </c>
      <c r="Q191" s="389">
        <f t="shared" si="54"/>
        <v>2776.1899999999996</v>
      </c>
      <c r="R191" s="389">
        <f t="shared" si="54"/>
        <v>5940.01</v>
      </c>
      <c r="S191" s="389">
        <f t="shared" si="54"/>
        <v>8040.6859999999997</v>
      </c>
      <c r="T191" s="389">
        <f t="shared" si="54"/>
        <v>6340.01</v>
      </c>
      <c r="U191" s="389">
        <f t="shared" si="54"/>
        <v>2736.366</v>
      </c>
      <c r="V191" s="389">
        <f t="shared" si="54"/>
        <v>10065.48</v>
      </c>
      <c r="W191" s="389">
        <f t="shared" si="54"/>
        <v>4420.0099999999993</v>
      </c>
      <c r="X191" s="57"/>
    </row>
    <row r="192" spans="1:24" s="1" customFormat="1" ht="13" outlineLevel="3" x14ac:dyDescent="0.3">
      <c r="A192" s="57"/>
      <c r="B192" s="390">
        <v>430601</v>
      </c>
      <c r="C192" s="391" t="s">
        <v>542</v>
      </c>
      <c r="D192" s="392" t="s">
        <v>1219</v>
      </c>
      <c r="E192" s="393"/>
      <c r="F192" s="394">
        <f t="shared" si="50"/>
        <v>21058.752</v>
      </c>
      <c r="G192" s="395"/>
      <c r="H192" s="394">
        <f t="shared" si="51"/>
        <v>11473.08</v>
      </c>
      <c r="I192" s="395"/>
      <c r="J192" s="396">
        <f t="shared" si="52"/>
        <v>9585.6719999999987</v>
      </c>
      <c r="K192" s="393"/>
      <c r="L192" s="394">
        <v>5827.28</v>
      </c>
      <c r="M192" s="394">
        <v>2676.36</v>
      </c>
      <c r="N192" s="394">
        <v>2298.54</v>
      </c>
      <c r="O192" s="394">
        <v>670.9</v>
      </c>
      <c r="P192" s="394">
        <v>481.8</v>
      </c>
      <c r="Q192" s="394">
        <v>1820.36</v>
      </c>
      <c r="R192" s="394">
        <v>3347.26</v>
      </c>
      <c r="S192" s="394">
        <v>674.52599999999995</v>
      </c>
      <c r="T192" s="394">
        <v>1238.1600000000001</v>
      </c>
      <c r="U192" s="394">
        <v>481.80599999999998</v>
      </c>
      <c r="V192" s="394">
        <v>963.6</v>
      </c>
      <c r="W192" s="394">
        <v>578.16</v>
      </c>
      <c r="X192" s="57"/>
    </row>
    <row r="193" spans="1:24" s="1" customFormat="1" ht="13" outlineLevel="3" x14ac:dyDescent="0.3">
      <c r="A193" s="57"/>
      <c r="B193" s="390">
        <v>430602</v>
      </c>
      <c r="C193" s="391" t="s">
        <v>543</v>
      </c>
      <c r="D193" s="392" t="s">
        <v>1220</v>
      </c>
      <c r="E193" s="393"/>
      <c r="F193" s="394">
        <f t="shared" si="50"/>
        <v>25096.28</v>
      </c>
      <c r="G193" s="395"/>
      <c r="H193" s="394">
        <f t="shared" si="51"/>
        <v>478.18</v>
      </c>
      <c r="I193" s="395"/>
      <c r="J193" s="396">
        <f t="shared" si="52"/>
        <v>24618.1</v>
      </c>
      <c r="K193" s="393"/>
      <c r="L193" s="394">
        <v>0</v>
      </c>
      <c r="M193" s="394">
        <v>0</v>
      </c>
      <c r="N193" s="394">
        <v>0</v>
      </c>
      <c r="O193" s="394">
        <v>478.18</v>
      </c>
      <c r="P193" s="394">
        <v>7636.4</v>
      </c>
      <c r="Q193" s="394">
        <v>0</v>
      </c>
      <c r="R193" s="394">
        <v>0</v>
      </c>
      <c r="S193" s="394">
        <v>4381.6400000000003</v>
      </c>
      <c r="T193" s="394">
        <v>2290.92</v>
      </c>
      <c r="U193" s="394">
        <v>1527.28</v>
      </c>
      <c r="V193" s="394">
        <v>6872.76</v>
      </c>
      <c r="W193" s="394">
        <v>1909.1</v>
      </c>
      <c r="X193" s="57"/>
    </row>
    <row r="194" spans="1:24" s="1" customFormat="1" ht="13" outlineLevel="3" x14ac:dyDescent="0.3">
      <c r="A194" s="57"/>
      <c r="B194" s="390">
        <v>430603</v>
      </c>
      <c r="C194" s="391" t="s">
        <v>544</v>
      </c>
      <c r="D194" s="392" t="s">
        <v>1221</v>
      </c>
      <c r="E194" s="393"/>
      <c r="F194" s="394">
        <f t="shared" si="50"/>
        <v>181.82</v>
      </c>
      <c r="G194" s="395"/>
      <c r="H194" s="394">
        <f t="shared" si="51"/>
        <v>181.82</v>
      </c>
      <c r="I194" s="395"/>
      <c r="J194" s="396">
        <f t="shared" si="52"/>
        <v>0</v>
      </c>
      <c r="K194" s="393"/>
      <c r="L194" s="394">
        <v>0</v>
      </c>
      <c r="M194" s="394">
        <v>0</v>
      </c>
      <c r="N194" s="394">
        <v>0</v>
      </c>
      <c r="O194" s="394">
        <v>181.82</v>
      </c>
      <c r="P194" s="394">
        <v>0</v>
      </c>
      <c r="Q194" s="394">
        <v>0</v>
      </c>
      <c r="R194" s="394">
        <v>0</v>
      </c>
      <c r="S194" s="394">
        <v>0</v>
      </c>
      <c r="T194" s="394">
        <v>0</v>
      </c>
      <c r="U194" s="394">
        <v>0</v>
      </c>
      <c r="V194" s="394">
        <v>0</v>
      </c>
      <c r="W194" s="394">
        <v>0</v>
      </c>
      <c r="X194" s="57"/>
    </row>
    <row r="195" spans="1:24" s="1" customFormat="1" ht="13" outlineLevel="3" x14ac:dyDescent="0.3">
      <c r="A195" s="57"/>
      <c r="B195" s="390">
        <v>430604</v>
      </c>
      <c r="C195" s="391" t="s">
        <v>545</v>
      </c>
      <c r="D195" s="392" t="s">
        <v>1222</v>
      </c>
      <c r="E195" s="393"/>
      <c r="F195" s="394">
        <f t="shared" si="50"/>
        <v>0</v>
      </c>
      <c r="G195" s="395"/>
      <c r="H195" s="394">
        <f t="shared" si="51"/>
        <v>0</v>
      </c>
      <c r="I195" s="395"/>
      <c r="J195" s="396">
        <f t="shared" si="52"/>
        <v>0</v>
      </c>
      <c r="K195" s="393"/>
      <c r="L195" s="394">
        <v>0</v>
      </c>
      <c r="M195" s="394">
        <v>0</v>
      </c>
      <c r="N195" s="394">
        <v>0</v>
      </c>
      <c r="O195" s="394">
        <v>0</v>
      </c>
      <c r="P195" s="394">
        <v>0</v>
      </c>
      <c r="Q195" s="394">
        <v>0</v>
      </c>
      <c r="R195" s="394">
        <v>0</v>
      </c>
      <c r="S195" s="394">
        <v>0</v>
      </c>
      <c r="T195" s="394">
        <v>0</v>
      </c>
      <c r="U195" s="394">
        <v>0</v>
      </c>
      <c r="V195" s="394">
        <v>0</v>
      </c>
      <c r="W195" s="394">
        <v>0</v>
      </c>
      <c r="X195" s="57"/>
    </row>
    <row r="196" spans="1:24" s="1" customFormat="1" ht="24" outlineLevel="3" x14ac:dyDescent="0.3">
      <c r="A196" s="57"/>
      <c r="B196" s="390">
        <v>430605</v>
      </c>
      <c r="C196" s="391" t="s">
        <v>546</v>
      </c>
      <c r="D196" s="392" t="s">
        <v>1223</v>
      </c>
      <c r="E196" s="393"/>
      <c r="F196" s="394">
        <f t="shared" si="50"/>
        <v>7910.3300000000008</v>
      </c>
      <c r="G196" s="395"/>
      <c r="H196" s="394">
        <f t="shared" si="51"/>
        <v>6181.8200000000006</v>
      </c>
      <c r="I196" s="395"/>
      <c r="J196" s="396">
        <f t="shared" si="52"/>
        <v>1728.5100000000002</v>
      </c>
      <c r="K196" s="393"/>
      <c r="L196" s="394">
        <v>909.09</v>
      </c>
      <c r="M196" s="394">
        <v>2000</v>
      </c>
      <c r="N196" s="394">
        <v>1363.64</v>
      </c>
      <c r="O196" s="394">
        <v>1909.09</v>
      </c>
      <c r="P196" s="394">
        <v>0</v>
      </c>
      <c r="Q196" s="394">
        <v>228.55</v>
      </c>
      <c r="R196" s="394">
        <v>909.09</v>
      </c>
      <c r="S196" s="394">
        <v>227.23</v>
      </c>
      <c r="T196" s="394">
        <v>0</v>
      </c>
      <c r="U196" s="394">
        <v>0</v>
      </c>
      <c r="V196" s="394">
        <v>0</v>
      </c>
      <c r="W196" s="394">
        <v>363.64</v>
      </c>
      <c r="X196" s="57"/>
    </row>
    <row r="197" spans="1:24" s="1" customFormat="1" ht="13" outlineLevel="3" x14ac:dyDescent="0.3">
      <c r="A197" s="57"/>
      <c r="B197" s="390">
        <v>430606</v>
      </c>
      <c r="C197" s="391" t="s">
        <v>547</v>
      </c>
      <c r="D197" s="392" t="s">
        <v>1224</v>
      </c>
      <c r="E197" s="393"/>
      <c r="F197" s="394">
        <f t="shared" si="50"/>
        <v>0</v>
      </c>
      <c r="G197" s="395"/>
      <c r="H197" s="394">
        <f t="shared" si="51"/>
        <v>0</v>
      </c>
      <c r="I197" s="395"/>
      <c r="J197" s="396">
        <f t="shared" si="52"/>
        <v>0</v>
      </c>
      <c r="K197" s="393"/>
      <c r="L197" s="394">
        <v>0</v>
      </c>
      <c r="M197" s="394">
        <v>0</v>
      </c>
      <c r="N197" s="394">
        <v>0</v>
      </c>
      <c r="O197" s="394">
        <v>0</v>
      </c>
      <c r="P197" s="394">
        <v>0</v>
      </c>
      <c r="Q197" s="394">
        <v>0</v>
      </c>
      <c r="R197" s="394">
        <v>0</v>
      </c>
      <c r="S197" s="394">
        <v>0</v>
      </c>
      <c r="T197" s="394">
        <v>0</v>
      </c>
      <c r="U197" s="394">
        <v>0</v>
      </c>
      <c r="V197" s="394">
        <v>0</v>
      </c>
      <c r="W197" s="394">
        <v>0</v>
      </c>
      <c r="X197" s="57"/>
    </row>
    <row r="198" spans="1:24" s="1" customFormat="1" ht="13" outlineLevel="3" x14ac:dyDescent="0.3">
      <c r="A198" s="57"/>
      <c r="B198" s="390">
        <v>430607</v>
      </c>
      <c r="C198" s="391" t="s">
        <v>548</v>
      </c>
      <c r="D198" s="392" t="s">
        <v>1225</v>
      </c>
      <c r="E198" s="393"/>
      <c r="F198" s="394">
        <f t="shared" si="50"/>
        <v>0</v>
      </c>
      <c r="G198" s="395"/>
      <c r="H198" s="394">
        <f t="shared" si="51"/>
        <v>0</v>
      </c>
      <c r="I198" s="395"/>
      <c r="J198" s="396">
        <f t="shared" si="52"/>
        <v>0</v>
      </c>
      <c r="K198" s="393"/>
      <c r="L198" s="394">
        <v>0</v>
      </c>
      <c r="M198" s="394">
        <v>0</v>
      </c>
      <c r="N198" s="394">
        <v>0</v>
      </c>
      <c r="O198" s="394">
        <v>0</v>
      </c>
      <c r="P198" s="394">
        <v>0</v>
      </c>
      <c r="Q198" s="394">
        <v>0</v>
      </c>
      <c r="R198" s="394">
        <v>0</v>
      </c>
      <c r="S198" s="394">
        <v>0</v>
      </c>
      <c r="T198" s="394">
        <v>0</v>
      </c>
      <c r="U198" s="394">
        <v>0</v>
      </c>
      <c r="V198" s="394">
        <v>0</v>
      </c>
      <c r="W198" s="394">
        <v>0</v>
      </c>
      <c r="X198" s="57"/>
    </row>
    <row r="199" spans="1:24" s="1" customFormat="1" ht="13" outlineLevel="3" x14ac:dyDescent="0.3">
      <c r="A199" s="57"/>
      <c r="B199" s="390">
        <v>430608</v>
      </c>
      <c r="C199" s="391" t="s">
        <v>549</v>
      </c>
      <c r="D199" s="392" t="s">
        <v>1226</v>
      </c>
      <c r="E199" s="393"/>
      <c r="F199" s="394">
        <f t="shared" si="50"/>
        <v>17306.560000000001</v>
      </c>
      <c r="G199" s="395"/>
      <c r="H199" s="394">
        <f t="shared" si="51"/>
        <v>3481.87</v>
      </c>
      <c r="I199" s="395"/>
      <c r="J199" s="396">
        <f t="shared" si="52"/>
        <v>13824.690000000002</v>
      </c>
      <c r="K199" s="393"/>
      <c r="L199" s="394">
        <v>909.1</v>
      </c>
      <c r="M199" s="394">
        <v>841.83</v>
      </c>
      <c r="N199" s="394">
        <v>1070.93</v>
      </c>
      <c r="O199" s="394">
        <v>660.01</v>
      </c>
      <c r="P199" s="394">
        <v>1320.02</v>
      </c>
      <c r="Q199" s="394">
        <v>727.28</v>
      </c>
      <c r="R199" s="394">
        <v>1683.66</v>
      </c>
      <c r="S199" s="394">
        <v>2757.29</v>
      </c>
      <c r="T199" s="394">
        <v>2810.93</v>
      </c>
      <c r="U199" s="394">
        <v>727.28</v>
      </c>
      <c r="V199" s="394">
        <v>2229.12</v>
      </c>
      <c r="W199" s="394">
        <v>1569.11</v>
      </c>
      <c r="X199" s="57"/>
    </row>
    <row r="200" spans="1:24" s="1" customFormat="1" ht="13" outlineLevel="3" x14ac:dyDescent="0.3">
      <c r="A200" s="57"/>
      <c r="B200" s="390">
        <v>430609</v>
      </c>
      <c r="C200" s="391" t="s">
        <v>550</v>
      </c>
      <c r="D200" s="392" t="s">
        <v>1227</v>
      </c>
      <c r="E200" s="393"/>
      <c r="F200" s="394">
        <f t="shared" si="50"/>
        <v>0</v>
      </c>
      <c r="G200" s="395"/>
      <c r="H200" s="394">
        <f t="shared" si="51"/>
        <v>0</v>
      </c>
      <c r="I200" s="395"/>
      <c r="J200" s="396">
        <f t="shared" si="52"/>
        <v>0</v>
      </c>
      <c r="K200" s="393"/>
      <c r="L200" s="394">
        <v>0</v>
      </c>
      <c r="M200" s="394">
        <v>0</v>
      </c>
      <c r="N200" s="394">
        <v>0</v>
      </c>
      <c r="O200" s="394">
        <v>0</v>
      </c>
      <c r="P200" s="394">
        <v>0</v>
      </c>
      <c r="Q200" s="394">
        <v>0</v>
      </c>
      <c r="R200" s="394">
        <v>0</v>
      </c>
      <c r="S200" s="394">
        <v>0</v>
      </c>
      <c r="T200" s="394">
        <v>0</v>
      </c>
      <c r="U200" s="394">
        <v>0</v>
      </c>
      <c r="V200" s="394">
        <v>0</v>
      </c>
      <c r="W200" s="394">
        <v>0</v>
      </c>
      <c r="X200" s="57"/>
    </row>
    <row r="201" spans="1:24" s="1" customFormat="1" ht="28.5" customHeight="1" outlineLevel="2" x14ac:dyDescent="0.3">
      <c r="A201" s="57"/>
      <c r="B201" s="386">
        <v>4307</v>
      </c>
      <c r="C201" s="387" t="s">
        <v>256</v>
      </c>
      <c r="D201" s="388" t="s">
        <v>146</v>
      </c>
      <c r="E201" s="379"/>
      <c r="F201" s="389">
        <f t="shared" si="50"/>
        <v>52703.409999999996</v>
      </c>
      <c r="G201" s="381"/>
      <c r="H201" s="389">
        <f t="shared" si="51"/>
        <v>10737.279999999999</v>
      </c>
      <c r="I201" s="381"/>
      <c r="J201" s="389">
        <f t="shared" si="52"/>
        <v>41966.13</v>
      </c>
      <c r="K201" s="379"/>
      <c r="L201" s="389">
        <f>SUM(L202:L204)</f>
        <v>3657.73</v>
      </c>
      <c r="M201" s="389">
        <f t="shared" ref="M201:W201" si="55">SUM(M202:M204)</f>
        <v>2695.9</v>
      </c>
      <c r="N201" s="389">
        <f t="shared" si="55"/>
        <v>2869.1</v>
      </c>
      <c r="O201" s="389">
        <f t="shared" si="55"/>
        <v>1514.55</v>
      </c>
      <c r="P201" s="389">
        <f t="shared" si="55"/>
        <v>5712.98</v>
      </c>
      <c r="Q201" s="389">
        <f t="shared" si="55"/>
        <v>2008.65</v>
      </c>
      <c r="R201" s="389">
        <f t="shared" si="55"/>
        <v>2390.46</v>
      </c>
      <c r="S201" s="389">
        <f t="shared" si="55"/>
        <v>2886.81</v>
      </c>
      <c r="T201" s="389">
        <f t="shared" si="55"/>
        <v>1917.26</v>
      </c>
      <c r="U201" s="389">
        <f t="shared" si="55"/>
        <v>5836.83</v>
      </c>
      <c r="V201" s="389">
        <f t="shared" si="55"/>
        <v>11532.71</v>
      </c>
      <c r="W201" s="389">
        <f t="shared" si="55"/>
        <v>9680.43</v>
      </c>
      <c r="X201" s="57"/>
    </row>
    <row r="202" spans="1:24" s="1" customFormat="1" ht="13" outlineLevel="3" x14ac:dyDescent="0.3">
      <c r="A202" s="57"/>
      <c r="B202" s="390">
        <v>430701</v>
      </c>
      <c r="C202" s="391" t="s">
        <v>552</v>
      </c>
      <c r="D202" s="392" t="s">
        <v>553</v>
      </c>
      <c r="E202" s="393"/>
      <c r="F202" s="394">
        <f t="shared" si="50"/>
        <v>52703.409999999996</v>
      </c>
      <c r="G202" s="395"/>
      <c r="H202" s="394">
        <f t="shared" si="51"/>
        <v>10737.279999999999</v>
      </c>
      <c r="I202" s="395"/>
      <c r="J202" s="396">
        <f t="shared" si="52"/>
        <v>41966.13</v>
      </c>
      <c r="K202" s="393"/>
      <c r="L202" s="394">
        <v>3657.73</v>
      </c>
      <c r="M202" s="394">
        <v>2695.9</v>
      </c>
      <c r="N202" s="394">
        <v>2869.1</v>
      </c>
      <c r="O202" s="394">
        <v>1514.55</v>
      </c>
      <c r="P202" s="394">
        <v>5712.98</v>
      </c>
      <c r="Q202" s="394">
        <v>2008.65</v>
      </c>
      <c r="R202" s="394">
        <v>2390.46</v>
      </c>
      <c r="S202" s="394">
        <v>2886.81</v>
      </c>
      <c r="T202" s="394">
        <v>1917.26</v>
      </c>
      <c r="U202" s="394">
        <v>5836.83</v>
      </c>
      <c r="V202" s="394">
        <v>11532.71</v>
      </c>
      <c r="W202" s="394">
        <v>9680.43</v>
      </c>
      <c r="X202" s="57"/>
    </row>
    <row r="203" spans="1:24" s="1" customFormat="1" ht="13" outlineLevel="3" x14ac:dyDescent="0.3">
      <c r="A203" s="57"/>
      <c r="B203" s="390">
        <v>430702</v>
      </c>
      <c r="C203" s="391" t="s">
        <v>554</v>
      </c>
      <c r="D203" s="392" t="s">
        <v>555</v>
      </c>
      <c r="E203" s="393"/>
      <c r="F203" s="394">
        <f t="shared" si="50"/>
        <v>0</v>
      </c>
      <c r="G203" s="395"/>
      <c r="H203" s="394">
        <f t="shared" si="51"/>
        <v>0</v>
      </c>
      <c r="I203" s="395"/>
      <c r="J203" s="396">
        <f t="shared" si="52"/>
        <v>0</v>
      </c>
      <c r="K203" s="393"/>
      <c r="L203" s="394">
        <v>0</v>
      </c>
      <c r="M203" s="394">
        <v>0</v>
      </c>
      <c r="N203" s="394">
        <v>0</v>
      </c>
      <c r="O203" s="394">
        <v>0</v>
      </c>
      <c r="P203" s="394">
        <v>0</v>
      </c>
      <c r="Q203" s="394">
        <v>0</v>
      </c>
      <c r="R203" s="394">
        <v>0</v>
      </c>
      <c r="S203" s="394">
        <v>0</v>
      </c>
      <c r="T203" s="394">
        <v>0</v>
      </c>
      <c r="U203" s="394">
        <v>0</v>
      </c>
      <c r="V203" s="394">
        <v>0</v>
      </c>
      <c r="W203" s="394">
        <v>0</v>
      </c>
      <c r="X203" s="57"/>
    </row>
    <row r="204" spans="1:24" s="1" customFormat="1" ht="13" outlineLevel="3" x14ac:dyDescent="0.3">
      <c r="A204" s="57"/>
      <c r="B204" s="390">
        <v>430703</v>
      </c>
      <c r="C204" s="391" t="s">
        <v>556</v>
      </c>
      <c r="D204" s="392" t="s">
        <v>557</v>
      </c>
      <c r="E204" s="393"/>
      <c r="F204" s="394">
        <f t="shared" si="50"/>
        <v>0</v>
      </c>
      <c r="G204" s="395"/>
      <c r="H204" s="394">
        <f t="shared" si="51"/>
        <v>0</v>
      </c>
      <c r="I204" s="395"/>
      <c r="J204" s="396">
        <f t="shared" si="52"/>
        <v>0</v>
      </c>
      <c r="K204" s="393"/>
      <c r="L204" s="394">
        <v>0</v>
      </c>
      <c r="M204" s="394">
        <v>0</v>
      </c>
      <c r="N204" s="394">
        <v>0</v>
      </c>
      <c r="O204" s="394">
        <v>0</v>
      </c>
      <c r="P204" s="394">
        <v>0</v>
      </c>
      <c r="Q204" s="394">
        <v>0</v>
      </c>
      <c r="R204" s="394">
        <v>0</v>
      </c>
      <c r="S204" s="394">
        <v>0</v>
      </c>
      <c r="T204" s="394">
        <v>0</v>
      </c>
      <c r="U204" s="394">
        <v>0</v>
      </c>
      <c r="V204" s="394">
        <v>0</v>
      </c>
      <c r="W204" s="394">
        <v>0</v>
      </c>
      <c r="X204" s="57"/>
    </row>
    <row r="205" spans="1:24" s="1" customFormat="1" ht="13" outlineLevel="2" x14ac:dyDescent="0.3">
      <c r="A205" s="57"/>
      <c r="B205" s="386">
        <v>4308</v>
      </c>
      <c r="C205" s="387" t="s">
        <v>257</v>
      </c>
      <c r="D205" s="388" t="s">
        <v>1118</v>
      </c>
      <c r="E205" s="379"/>
      <c r="F205" s="389">
        <f t="shared" si="50"/>
        <v>0</v>
      </c>
      <c r="G205" s="381"/>
      <c r="H205" s="389">
        <f t="shared" si="51"/>
        <v>0</v>
      </c>
      <c r="I205" s="381"/>
      <c r="J205" s="389">
        <f t="shared" si="52"/>
        <v>0</v>
      </c>
      <c r="K205" s="379"/>
      <c r="L205" s="389">
        <f>SUM(+L206)</f>
        <v>0</v>
      </c>
      <c r="M205" s="389">
        <f t="shared" ref="M205:W205" si="56">SUM(+M206)</f>
        <v>0</v>
      </c>
      <c r="N205" s="389">
        <f t="shared" si="56"/>
        <v>0</v>
      </c>
      <c r="O205" s="389">
        <f t="shared" si="56"/>
        <v>0</v>
      </c>
      <c r="P205" s="389">
        <f t="shared" si="56"/>
        <v>0</v>
      </c>
      <c r="Q205" s="389">
        <f t="shared" si="56"/>
        <v>0</v>
      </c>
      <c r="R205" s="389">
        <f t="shared" si="56"/>
        <v>0</v>
      </c>
      <c r="S205" s="389">
        <f t="shared" si="56"/>
        <v>0</v>
      </c>
      <c r="T205" s="389">
        <f t="shared" si="56"/>
        <v>0</v>
      </c>
      <c r="U205" s="389">
        <f t="shared" si="56"/>
        <v>0</v>
      </c>
      <c r="V205" s="389">
        <f t="shared" si="56"/>
        <v>0</v>
      </c>
      <c r="W205" s="389">
        <f t="shared" si="56"/>
        <v>0</v>
      </c>
      <c r="X205" s="57"/>
    </row>
    <row r="206" spans="1:24" s="1" customFormat="1" ht="13" outlineLevel="3" x14ac:dyDescent="0.3">
      <c r="A206" s="57"/>
      <c r="B206" s="390">
        <v>430801</v>
      </c>
      <c r="C206" s="391" t="s">
        <v>558</v>
      </c>
      <c r="D206" s="392" t="s">
        <v>559</v>
      </c>
      <c r="E206" s="393"/>
      <c r="F206" s="394">
        <f t="shared" si="50"/>
        <v>0</v>
      </c>
      <c r="G206" s="395"/>
      <c r="H206" s="394">
        <f t="shared" si="51"/>
        <v>0</v>
      </c>
      <c r="I206" s="395"/>
      <c r="J206" s="396">
        <f t="shared" si="52"/>
        <v>0</v>
      </c>
      <c r="K206" s="393"/>
      <c r="L206" s="394">
        <v>0</v>
      </c>
      <c r="M206" s="394">
        <v>0</v>
      </c>
      <c r="N206" s="394">
        <v>0</v>
      </c>
      <c r="O206" s="394">
        <v>0</v>
      </c>
      <c r="P206" s="394">
        <v>0</v>
      </c>
      <c r="Q206" s="394">
        <v>0</v>
      </c>
      <c r="R206" s="394">
        <v>0</v>
      </c>
      <c r="S206" s="394">
        <v>0</v>
      </c>
      <c r="T206" s="394">
        <v>0</v>
      </c>
      <c r="U206" s="394">
        <v>0</v>
      </c>
      <c r="V206" s="394">
        <v>0</v>
      </c>
      <c r="W206" s="394">
        <v>0</v>
      </c>
      <c r="X206" s="57"/>
    </row>
    <row r="207" spans="1:24" s="1" customFormat="1" ht="30" customHeight="1" outlineLevel="2" x14ac:dyDescent="0.3">
      <c r="A207" s="57"/>
      <c r="B207" s="386">
        <v>4309</v>
      </c>
      <c r="C207" s="387" t="s">
        <v>258</v>
      </c>
      <c r="D207" s="388" t="s">
        <v>147</v>
      </c>
      <c r="E207" s="379"/>
      <c r="F207" s="389">
        <f t="shared" si="50"/>
        <v>0</v>
      </c>
      <c r="G207" s="381"/>
      <c r="H207" s="389">
        <f t="shared" si="51"/>
        <v>0</v>
      </c>
      <c r="I207" s="381"/>
      <c r="J207" s="389">
        <f t="shared" si="52"/>
        <v>0</v>
      </c>
      <c r="K207" s="379"/>
      <c r="L207" s="389">
        <f>+L208</f>
        <v>0</v>
      </c>
      <c r="M207" s="389">
        <f t="shared" ref="M207:W207" si="57">+M208</f>
        <v>0</v>
      </c>
      <c r="N207" s="389">
        <f t="shared" si="57"/>
        <v>0</v>
      </c>
      <c r="O207" s="389">
        <f t="shared" si="57"/>
        <v>0</v>
      </c>
      <c r="P207" s="389">
        <f t="shared" si="57"/>
        <v>0</v>
      </c>
      <c r="Q207" s="389">
        <f t="shared" si="57"/>
        <v>0</v>
      </c>
      <c r="R207" s="389">
        <f t="shared" si="57"/>
        <v>0</v>
      </c>
      <c r="S207" s="389">
        <f t="shared" si="57"/>
        <v>0</v>
      </c>
      <c r="T207" s="389">
        <f t="shared" si="57"/>
        <v>0</v>
      </c>
      <c r="U207" s="389">
        <f t="shared" si="57"/>
        <v>0</v>
      </c>
      <c r="V207" s="389">
        <f t="shared" si="57"/>
        <v>0</v>
      </c>
      <c r="W207" s="389">
        <f t="shared" si="57"/>
        <v>0</v>
      </c>
      <c r="X207" s="57"/>
    </row>
    <row r="208" spans="1:24" s="1" customFormat="1" ht="13" outlineLevel="3" x14ac:dyDescent="0.3">
      <c r="A208" s="57"/>
      <c r="B208" s="390">
        <v>430901</v>
      </c>
      <c r="C208" s="391" t="s">
        <v>1228</v>
      </c>
      <c r="D208" s="392" t="s">
        <v>1229</v>
      </c>
      <c r="E208" s="393"/>
      <c r="F208" s="394">
        <f t="shared" si="50"/>
        <v>0</v>
      </c>
      <c r="G208" s="395"/>
      <c r="H208" s="394">
        <f t="shared" si="51"/>
        <v>0</v>
      </c>
      <c r="I208" s="395"/>
      <c r="J208" s="396">
        <f t="shared" si="52"/>
        <v>0</v>
      </c>
      <c r="K208" s="393"/>
      <c r="L208" s="394">
        <v>0</v>
      </c>
      <c r="M208" s="394">
        <v>0</v>
      </c>
      <c r="N208" s="394">
        <v>0</v>
      </c>
      <c r="O208" s="394">
        <v>0</v>
      </c>
      <c r="P208" s="394">
        <v>0</v>
      </c>
      <c r="Q208" s="394">
        <v>0</v>
      </c>
      <c r="R208" s="394">
        <v>0</v>
      </c>
      <c r="S208" s="394">
        <v>0</v>
      </c>
      <c r="T208" s="394">
        <v>0</v>
      </c>
      <c r="U208" s="394">
        <v>0</v>
      </c>
      <c r="V208" s="394">
        <v>0</v>
      </c>
      <c r="W208" s="394">
        <v>0</v>
      </c>
      <c r="X208" s="57"/>
    </row>
    <row r="209" spans="1:24" s="1" customFormat="1" ht="13" outlineLevel="2" x14ac:dyDescent="0.3">
      <c r="A209" s="57"/>
      <c r="B209" s="386">
        <v>4310</v>
      </c>
      <c r="C209" s="387" t="s">
        <v>259</v>
      </c>
      <c r="D209" s="388" t="s">
        <v>148</v>
      </c>
      <c r="E209" s="379"/>
      <c r="F209" s="389">
        <f t="shared" si="50"/>
        <v>174081.06</v>
      </c>
      <c r="G209" s="381"/>
      <c r="H209" s="389">
        <f t="shared" si="51"/>
        <v>75839.92</v>
      </c>
      <c r="I209" s="381"/>
      <c r="J209" s="389">
        <f t="shared" si="52"/>
        <v>98241.14</v>
      </c>
      <c r="K209" s="379"/>
      <c r="L209" s="389">
        <f>SUM(L210:L216)</f>
        <v>21890.880000000005</v>
      </c>
      <c r="M209" s="389">
        <f t="shared" ref="M209:W209" si="58">SUM(M210:M216)</f>
        <v>16563.62</v>
      </c>
      <c r="N209" s="389">
        <f t="shared" si="58"/>
        <v>16563.62</v>
      </c>
      <c r="O209" s="389">
        <f t="shared" si="58"/>
        <v>20821.800000000003</v>
      </c>
      <c r="P209" s="389">
        <f t="shared" si="58"/>
        <v>6203.6299999999992</v>
      </c>
      <c r="Q209" s="389">
        <f t="shared" si="58"/>
        <v>6546.35</v>
      </c>
      <c r="R209" s="389">
        <f t="shared" si="58"/>
        <v>19277.259999999998</v>
      </c>
      <c r="S209" s="389">
        <f t="shared" si="58"/>
        <v>4622.71</v>
      </c>
      <c r="T209" s="389">
        <f t="shared" si="58"/>
        <v>7028.28</v>
      </c>
      <c r="U209" s="389">
        <f t="shared" si="58"/>
        <v>29805.56</v>
      </c>
      <c r="V209" s="389">
        <f t="shared" si="58"/>
        <v>14248.270000000002</v>
      </c>
      <c r="W209" s="389">
        <f t="shared" si="58"/>
        <v>10509.079999999998</v>
      </c>
      <c r="X209" s="57"/>
    </row>
    <row r="210" spans="1:24" s="1" customFormat="1" ht="24" outlineLevel="3" x14ac:dyDescent="0.3">
      <c r="A210" s="57"/>
      <c r="B210" s="390">
        <v>431001</v>
      </c>
      <c r="C210" s="391" t="s">
        <v>560</v>
      </c>
      <c r="D210" s="392" t="s">
        <v>561</v>
      </c>
      <c r="E210" s="393"/>
      <c r="F210" s="394">
        <f t="shared" si="50"/>
        <v>0</v>
      </c>
      <c r="G210" s="395"/>
      <c r="H210" s="394">
        <f t="shared" si="51"/>
        <v>0</v>
      </c>
      <c r="I210" s="395"/>
      <c r="J210" s="396">
        <f t="shared" si="52"/>
        <v>0</v>
      </c>
      <c r="K210" s="393"/>
      <c r="L210" s="394">
        <v>0</v>
      </c>
      <c r="M210" s="394">
        <v>0</v>
      </c>
      <c r="N210" s="394">
        <v>0</v>
      </c>
      <c r="O210" s="394">
        <v>0</v>
      </c>
      <c r="P210" s="394">
        <v>0</v>
      </c>
      <c r="Q210" s="394">
        <v>0</v>
      </c>
      <c r="R210" s="394">
        <v>0</v>
      </c>
      <c r="S210" s="394">
        <v>0</v>
      </c>
      <c r="T210" s="394">
        <v>0</v>
      </c>
      <c r="U210" s="394">
        <v>0</v>
      </c>
      <c r="V210" s="394">
        <v>0</v>
      </c>
      <c r="W210" s="394">
        <v>0</v>
      </c>
      <c r="X210" s="57"/>
    </row>
    <row r="211" spans="1:24" s="1" customFormat="1" ht="13" outlineLevel="3" x14ac:dyDescent="0.3">
      <c r="A211" s="57"/>
      <c r="B211" s="390" t="s">
        <v>562</v>
      </c>
      <c r="C211" s="391" t="s">
        <v>563</v>
      </c>
      <c r="D211" s="392" t="s">
        <v>564</v>
      </c>
      <c r="E211" s="393"/>
      <c r="F211" s="394">
        <f t="shared" si="50"/>
        <v>46664.409999999996</v>
      </c>
      <c r="G211" s="395"/>
      <c r="H211" s="394">
        <f t="shared" si="51"/>
        <v>18240</v>
      </c>
      <c r="I211" s="395"/>
      <c r="J211" s="396">
        <f t="shared" si="52"/>
        <v>28424.41</v>
      </c>
      <c r="K211" s="393"/>
      <c r="L211" s="394">
        <v>7600</v>
      </c>
      <c r="M211" s="394">
        <v>3800</v>
      </c>
      <c r="N211" s="394">
        <v>3800</v>
      </c>
      <c r="O211" s="394">
        <v>3040</v>
      </c>
      <c r="P211" s="394">
        <v>3040</v>
      </c>
      <c r="Q211" s="394">
        <v>3941.8</v>
      </c>
      <c r="R211" s="394">
        <v>6363.6</v>
      </c>
      <c r="S211" s="394">
        <v>1590.9</v>
      </c>
      <c r="T211" s="394">
        <v>795.45</v>
      </c>
      <c r="U211" s="394">
        <v>4772.7</v>
      </c>
      <c r="V211" s="394">
        <v>3942.71</v>
      </c>
      <c r="W211" s="394">
        <v>3977.25</v>
      </c>
      <c r="X211" s="57"/>
    </row>
    <row r="212" spans="1:24" s="1" customFormat="1" ht="13" outlineLevel="3" x14ac:dyDescent="0.3">
      <c r="A212" s="57"/>
      <c r="B212" s="390" t="s">
        <v>565</v>
      </c>
      <c r="C212" s="391" t="s">
        <v>566</v>
      </c>
      <c r="D212" s="392" t="s">
        <v>567</v>
      </c>
      <c r="E212" s="393"/>
      <c r="F212" s="394">
        <f t="shared" si="50"/>
        <v>93295.559999999983</v>
      </c>
      <c r="G212" s="395"/>
      <c r="H212" s="394">
        <f t="shared" si="51"/>
        <v>43636.4</v>
      </c>
      <c r="I212" s="395"/>
      <c r="J212" s="396">
        <f t="shared" si="52"/>
        <v>49659.159999999996</v>
      </c>
      <c r="K212" s="393"/>
      <c r="L212" s="394">
        <v>9818.19</v>
      </c>
      <c r="M212" s="394">
        <v>9818.19</v>
      </c>
      <c r="N212" s="394">
        <v>9818.19</v>
      </c>
      <c r="O212" s="394">
        <v>14181.83</v>
      </c>
      <c r="P212" s="394">
        <v>2181.8200000000002</v>
      </c>
      <c r="Q212" s="394">
        <v>2263.64</v>
      </c>
      <c r="R212" s="394">
        <v>9054.56</v>
      </c>
      <c r="S212" s="394">
        <v>2245.4499999999998</v>
      </c>
      <c r="T212" s="394">
        <v>4527.28</v>
      </c>
      <c r="U212" s="394">
        <v>18109.12</v>
      </c>
      <c r="V212" s="394">
        <v>6790.92</v>
      </c>
      <c r="W212" s="394">
        <v>4486.37</v>
      </c>
      <c r="X212" s="57"/>
    </row>
    <row r="213" spans="1:24" s="1" customFormat="1" ht="13" outlineLevel="3" x14ac:dyDescent="0.3">
      <c r="A213" s="57"/>
      <c r="B213" s="390" t="s">
        <v>568</v>
      </c>
      <c r="C213" s="391" t="s">
        <v>569</v>
      </c>
      <c r="D213" s="392" t="s">
        <v>570</v>
      </c>
      <c r="E213" s="393"/>
      <c r="F213" s="394">
        <f t="shared" si="50"/>
        <v>31462.019999999997</v>
      </c>
      <c r="G213" s="395"/>
      <c r="H213" s="394">
        <f t="shared" si="51"/>
        <v>13090.8</v>
      </c>
      <c r="I213" s="395"/>
      <c r="J213" s="396">
        <f t="shared" si="52"/>
        <v>18371.22</v>
      </c>
      <c r="K213" s="393"/>
      <c r="L213" s="394">
        <v>3599.97</v>
      </c>
      <c r="M213" s="394">
        <v>2945.43</v>
      </c>
      <c r="N213" s="394">
        <v>2945.43</v>
      </c>
      <c r="O213" s="394">
        <v>3599.97</v>
      </c>
      <c r="P213" s="394">
        <v>981.81</v>
      </c>
      <c r="Q213" s="394">
        <v>340.91</v>
      </c>
      <c r="R213" s="394">
        <v>3409.1</v>
      </c>
      <c r="S213" s="394">
        <v>340.91</v>
      </c>
      <c r="T213" s="394">
        <v>1705.55</v>
      </c>
      <c r="U213" s="394">
        <v>6478.29</v>
      </c>
      <c r="V213" s="394">
        <v>3069.19</v>
      </c>
      <c r="W213" s="394">
        <v>2045.46</v>
      </c>
      <c r="X213" s="57"/>
    </row>
    <row r="214" spans="1:24" s="1" customFormat="1" ht="13" outlineLevel="3" x14ac:dyDescent="0.3">
      <c r="A214" s="57"/>
      <c r="B214" s="390" t="s">
        <v>571</v>
      </c>
      <c r="C214" s="391" t="s">
        <v>572</v>
      </c>
      <c r="D214" s="392" t="s">
        <v>573</v>
      </c>
      <c r="E214" s="393"/>
      <c r="F214" s="394">
        <f t="shared" si="50"/>
        <v>2659.0699999999997</v>
      </c>
      <c r="G214" s="395"/>
      <c r="H214" s="394">
        <f t="shared" si="51"/>
        <v>872.72</v>
      </c>
      <c r="I214" s="395"/>
      <c r="J214" s="396">
        <f t="shared" si="52"/>
        <v>1786.3500000000001</v>
      </c>
      <c r="K214" s="393"/>
      <c r="L214" s="394">
        <v>872.72</v>
      </c>
      <c r="M214" s="394">
        <v>0</v>
      </c>
      <c r="N214" s="394">
        <v>0</v>
      </c>
      <c r="O214" s="394">
        <v>0</v>
      </c>
      <c r="P214" s="394">
        <v>0</v>
      </c>
      <c r="Q214" s="394">
        <v>0</v>
      </c>
      <c r="R214" s="394">
        <v>450</v>
      </c>
      <c r="S214" s="394">
        <v>445.45</v>
      </c>
      <c r="T214" s="394">
        <v>0</v>
      </c>
      <c r="U214" s="394">
        <v>445.45</v>
      </c>
      <c r="V214" s="394">
        <v>445.45</v>
      </c>
      <c r="W214" s="394">
        <v>0</v>
      </c>
      <c r="X214" s="57"/>
    </row>
    <row r="215" spans="1:24" s="1" customFormat="1" ht="13" outlineLevel="3" x14ac:dyDescent="0.3">
      <c r="A215" s="57"/>
      <c r="B215" s="390" t="s">
        <v>574</v>
      </c>
      <c r="C215" s="391" t="s">
        <v>575</v>
      </c>
      <c r="D215" s="392" t="s">
        <v>576</v>
      </c>
      <c r="E215" s="393"/>
      <c r="F215" s="394">
        <f t="shared" si="50"/>
        <v>0</v>
      </c>
      <c r="G215" s="395"/>
      <c r="H215" s="394">
        <f t="shared" si="51"/>
        <v>0</v>
      </c>
      <c r="I215" s="395"/>
      <c r="J215" s="396">
        <f t="shared" si="52"/>
        <v>0</v>
      </c>
      <c r="K215" s="393"/>
      <c r="L215" s="394">
        <v>0</v>
      </c>
      <c r="M215" s="394">
        <v>0</v>
      </c>
      <c r="N215" s="394">
        <v>0</v>
      </c>
      <c r="O215" s="394">
        <v>0</v>
      </c>
      <c r="P215" s="394">
        <v>0</v>
      </c>
      <c r="Q215" s="394">
        <v>0</v>
      </c>
      <c r="R215" s="394">
        <v>0</v>
      </c>
      <c r="S215" s="394">
        <v>0</v>
      </c>
      <c r="T215" s="394">
        <v>0</v>
      </c>
      <c r="U215" s="394">
        <v>0</v>
      </c>
      <c r="V215" s="394">
        <v>0</v>
      </c>
      <c r="W215" s="394">
        <v>0</v>
      </c>
      <c r="X215" s="57"/>
    </row>
    <row r="216" spans="1:24" s="1" customFormat="1" ht="24" outlineLevel="3" x14ac:dyDescent="0.3">
      <c r="A216" s="57"/>
      <c r="B216" s="390" t="s">
        <v>577</v>
      </c>
      <c r="C216" s="391" t="s">
        <v>578</v>
      </c>
      <c r="D216" s="392" t="s">
        <v>1230</v>
      </c>
      <c r="E216" s="393"/>
      <c r="F216" s="394">
        <f t="shared" si="50"/>
        <v>0</v>
      </c>
      <c r="G216" s="395"/>
      <c r="H216" s="394">
        <f t="shared" si="51"/>
        <v>0</v>
      </c>
      <c r="I216" s="395"/>
      <c r="J216" s="396">
        <f t="shared" si="52"/>
        <v>0</v>
      </c>
      <c r="K216" s="393"/>
      <c r="L216" s="394">
        <v>0</v>
      </c>
      <c r="M216" s="394">
        <v>0</v>
      </c>
      <c r="N216" s="394">
        <v>0</v>
      </c>
      <c r="O216" s="394">
        <v>0</v>
      </c>
      <c r="P216" s="394">
        <v>0</v>
      </c>
      <c r="Q216" s="394">
        <v>0</v>
      </c>
      <c r="R216" s="394">
        <v>0</v>
      </c>
      <c r="S216" s="394">
        <v>0</v>
      </c>
      <c r="T216" s="394">
        <v>0</v>
      </c>
      <c r="U216" s="394">
        <v>0</v>
      </c>
      <c r="V216" s="394">
        <v>0</v>
      </c>
      <c r="W216" s="394">
        <v>0</v>
      </c>
      <c r="X216" s="57"/>
    </row>
    <row r="217" spans="1:24" s="1" customFormat="1" ht="15.75" customHeight="1" outlineLevel="2" x14ac:dyDescent="0.3">
      <c r="A217" s="57"/>
      <c r="B217" s="386">
        <v>4311</v>
      </c>
      <c r="C217" s="387" t="s">
        <v>260</v>
      </c>
      <c r="D217" s="388" t="s">
        <v>149</v>
      </c>
      <c r="E217" s="379"/>
      <c r="F217" s="389">
        <f t="shared" si="50"/>
        <v>264386.82800000004</v>
      </c>
      <c r="G217" s="381"/>
      <c r="H217" s="389">
        <f t="shared" si="51"/>
        <v>88364.520000000019</v>
      </c>
      <c r="I217" s="381"/>
      <c r="J217" s="389">
        <f t="shared" si="52"/>
        <v>176022.30800000002</v>
      </c>
      <c r="K217" s="379"/>
      <c r="L217" s="389">
        <f>SUM(L218:L231)</f>
        <v>23409.48</v>
      </c>
      <c r="M217" s="389">
        <f t="shared" ref="M217:W217" si="59">SUM(M218:M231)</f>
        <v>20455.010000000002</v>
      </c>
      <c r="N217" s="389">
        <f t="shared" si="59"/>
        <v>29341.489999999998</v>
      </c>
      <c r="O217" s="389">
        <f t="shared" si="59"/>
        <v>15158.54</v>
      </c>
      <c r="P217" s="389">
        <f t="shared" si="59"/>
        <v>38754.170000000006</v>
      </c>
      <c r="Q217" s="389">
        <f t="shared" si="59"/>
        <v>11649.15</v>
      </c>
      <c r="R217" s="389">
        <f t="shared" si="59"/>
        <v>23016.32</v>
      </c>
      <c r="S217" s="389">
        <f t="shared" si="59"/>
        <v>18862.129999999997</v>
      </c>
      <c r="T217" s="389">
        <f t="shared" si="59"/>
        <v>17114.89</v>
      </c>
      <c r="U217" s="389">
        <f t="shared" si="59"/>
        <v>18340.268</v>
      </c>
      <c r="V217" s="389">
        <f t="shared" si="59"/>
        <v>24572.28</v>
      </c>
      <c r="W217" s="389">
        <f t="shared" si="59"/>
        <v>23713.1</v>
      </c>
      <c r="X217" s="57"/>
    </row>
    <row r="218" spans="1:24" s="1" customFormat="1" ht="13" outlineLevel="3" x14ac:dyDescent="0.3">
      <c r="A218" s="57"/>
      <c r="B218" s="390">
        <v>431101</v>
      </c>
      <c r="C218" s="391" t="s">
        <v>579</v>
      </c>
      <c r="D218" s="392" t="s">
        <v>1232</v>
      </c>
      <c r="E218" s="393"/>
      <c r="F218" s="394">
        <f t="shared" si="50"/>
        <v>0</v>
      </c>
      <c r="G218" s="395"/>
      <c r="H218" s="394">
        <f t="shared" si="51"/>
        <v>0</v>
      </c>
      <c r="I218" s="395"/>
      <c r="J218" s="396">
        <f t="shared" si="52"/>
        <v>0</v>
      </c>
      <c r="K218" s="393"/>
      <c r="L218" s="394">
        <v>0</v>
      </c>
      <c r="M218" s="394">
        <v>0</v>
      </c>
      <c r="N218" s="394">
        <v>0</v>
      </c>
      <c r="O218" s="394">
        <v>0</v>
      </c>
      <c r="P218" s="394">
        <v>0</v>
      </c>
      <c r="Q218" s="394">
        <v>0</v>
      </c>
      <c r="R218" s="394">
        <v>0</v>
      </c>
      <c r="S218" s="394">
        <v>0</v>
      </c>
      <c r="T218" s="394">
        <v>0</v>
      </c>
      <c r="U218" s="394">
        <v>0</v>
      </c>
      <c r="V218" s="394">
        <v>0</v>
      </c>
      <c r="W218" s="394">
        <v>0</v>
      </c>
      <c r="X218" s="57"/>
    </row>
    <row r="219" spans="1:24" s="1" customFormat="1" ht="13" outlineLevel="3" x14ac:dyDescent="0.3">
      <c r="A219" s="57"/>
      <c r="B219" s="390">
        <v>431102</v>
      </c>
      <c r="C219" s="391" t="s">
        <v>580</v>
      </c>
      <c r="D219" s="392" t="s">
        <v>1233</v>
      </c>
      <c r="E219" s="393"/>
      <c r="F219" s="394">
        <f t="shared" si="50"/>
        <v>0</v>
      </c>
      <c r="G219" s="395"/>
      <c r="H219" s="394">
        <f t="shared" si="51"/>
        <v>0</v>
      </c>
      <c r="I219" s="395"/>
      <c r="J219" s="396">
        <f t="shared" si="52"/>
        <v>0</v>
      </c>
      <c r="K219" s="393"/>
      <c r="L219" s="394">
        <v>0</v>
      </c>
      <c r="M219" s="394">
        <v>0</v>
      </c>
      <c r="N219" s="394">
        <v>0</v>
      </c>
      <c r="O219" s="394">
        <v>0</v>
      </c>
      <c r="P219" s="394">
        <v>0</v>
      </c>
      <c r="Q219" s="394">
        <v>0</v>
      </c>
      <c r="R219" s="394">
        <v>0</v>
      </c>
      <c r="S219" s="394">
        <v>0</v>
      </c>
      <c r="T219" s="394">
        <v>0</v>
      </c>
      <c r="U219" s="394">
        <v>0</v>
      </c>
      <c r="V219" s="394">
        <v>0</v>
      </c>
      <c r="W219" s="394">
        <v>0</v>
      </c>
      <c r="X219" s="57"/>
    </row>
    <row r="220" spans="1:24" s="1" customFormat="1" ht="13" outlineLevel="3" x14ac:dyDescent="0.3">
      <c r="A220" s="57"/>
      <c r="B220" s="390">
        <v>431103</v>
      </c>
      <c r="C220" s="391" t="s">
        <v>581</v>
      </c>
      <c r="D220" s="392" t="s">
        <v>1234</v>
      </c>
      <c r="E220" s="393"/>
      <c r="F220" s="394">
        <f t="shared" si="50"/>
        <v>11934.55</v>
      </c>
      <c r="G220" s="395"/>
      <c r="H220" s="394">
        <f t="shared" si="51"/>
        <v>4524.55</v>
      </c>
      <c r="I220" s="395"/>
      <c r="J220" s="396">
        <f t="shared" si="52"/>
        <v>7410</v>
      </c>
      <c r="K220" s="393"/>
      <c r="L220" s="394">
        <v>1710</v>
      </c>
      <c r="M220" s="394">
        <v>1140</v>
      </c>
      <c r="N220" s="394">
        <v>1104.55</v>
      </c>
      <c r="O220" s="394">
        <v>570</v>
      </c>
      <c r="P220" s="394">
        <v>1710</v>
      </c>
      <c r="Q220" s="394">
        <v>570</v>
      </c>
      <c r="R220" s="394">
        <v>570</v>
      </c>
      <c r="S220" s="394">
        <v>570</v>
      </c>
      <c r="T220" s="394">
        <v>570</v>
      </c>
      <c r="U220" s="394">
        <v>1140</v>
      </c>
      <c r="V220" s="394">
        <v>570</v>
      </c>
      <c r="W220" s="394">
        <v>1710</v>
      </c>
      <c r="X220" s="57"/>
    </row>
    <row r="221" spans="1:24" s="1" customFormat="1" ht="13" outlineLevel="3" x14ac:dyDescent="0.3">
      <c r="A221" s="57"/>
      <c r="B221" s="390">
        <v>431104</v>
      </c>
      <c r="C221" s="391" t="s">
        <v>582</v>
      </c>
      <c r="D221" s="392" t="s">
        <v>1235</v>
      </c>
      <c r="E221" s="393"/>
      <c r="F221" s="394">
        <f t="shared" si="50"/>
        <v>0</v>
      </c>
      <c r="G221" s="395"/>
      <c r="H221" s="394">
        <f t="shared" si="51"/>
        <v>0</v>
      </c>
      <c r="I221" s="395"/>
      <c r="J221" s="396">
        <f t="shared" si="52"/>
        <v>0</v>
      </c>
      <c r="K221" s="393"/>
      <c r="L221" s="394">
        <v>0</v>
      </c>
      <c r="M221" s="394">
        <v>0</v>
      </c>
      <c r="N221" s="394">
        <v>0</v>
      </c>
      <c r="O221" s="394">
        <v>0</v>
      </c>
      <c r="P221" s="394">
        <v>0</v>
      </c>
      <c r="Q221" s="394">
        <v>0</v>
      </c>
      <c r="R221" s="394">
        <v>0</v>
      </c>
      <c r="S221" s="394">
        <v>0</v>
      </c>
      <c r="T221" s="394">
        <v>0</v>
      </c>
      <c r="U221" s="394">
        <v>0</v>
      </c>
      <c r="V221" s="394">
        <v>0</v>
      </c>
      <c r="W221" s="394">
        <v>0</v>
      </c>
      <c r="X221" s="57"/>
    </row>
    <row r="222" spans="1:24" s="1" customFormat="1" ht="13" outlineLevel="3" x14ac:dyDescent="0.3">
      <c r="A222" s="57"/>
      <c r="B222" s="390" t="s">
        <v>583</v>
      </c>
      <c r="C222" s="391" t="s">
        <v>584</v>
      </c>
      <c r="D222" s="392" t="s">
        <v>1236</v>
      </c>
      <c r="E222" s="393"/>
      <c r="F222" s="394">
        <f t="shared" si="50"/>
        <v>872.72</v>
      </c>
      <c r="G222" s="395"/>
      <c r="H222" s="394">
        <f t="shared" si="51"/>
        <v>872.72</v>
      </c>
      <c r="I222" s="395"/>
      <c r="J222" s="396">
        <f t="shared" si="52"/>
        <v>0</v>
      </c>
      <c r="K222" s="393"/>
      <c r="L222" s="394">
        <v>0</v>
      </c>
      <c r="M222" s="394">
        <v>872.72</v>
      </c>
      <c r="N222" s="394">
        <v>0</v>
      </c>
      <c r="O222" s="394">
        <v>0</v>
      </c>
      <c r="P222" s="394">
        <v>0</v>
      </c>
      <c r="Q222" s="394">
        <v>0</v>
      </c>
      <c r="R222" s="394">
        <v>0</v>
      </c>
      <c r="S222" s="394">
        <v>0</v>
      </c>
      <c r="T222" s="394">
        <v>0</v>
      </c>
      <c r="U222" s="394">
        <v>0</v>
      </c>
      <c r="V222" s="394">
        <v>0</v>
      </c>
      <c r="W222" s="394">
        <v>0</v>
      </c>
      <c r="X222" s="57"/>
    </row>
    <row r="223" spans="1:24" s="1" customFormat="1" ht="13" outlineLevel="3" x14ac:dyDescent="0.3">
      <c r="A223" s="57"/>
      <c r="B223" s="390">
        <v>431106</v>
      </c>
      <c r="C223" s="391" t="s">
        <v>1231</v>
      </c>
      <c r="D223" s="392" t="s">
        <v>1237</v>
      </c>
      <c r="E223" s="393"/>
      <c r="F223" s="394">
        <f t="shared" si="50"/>
        <v>43309.2</v>
      </c>
      <c r="G223" s="395"/>
      <c r="H223" s="394">
        <f t="shared" si="51"/>
        <v>11549.12</v>
      </c>
      <c r="I223" s="395"/>
      <c r="J223" s="396">
        <f t="shared" si="52"/>
        <v>31760.079999999998</v>
      </c>
      <c r="K223" s="393"/>
      <c r="L223" s="394">
        <v>5774.56</v>
      </c>
      <c r="M223" s="394">
        <v>0</v>
      </c>
      <c r="N223" s="394">
        <v>5774.56</v>
      </c>
      <c r="O223" s="394">
        <v>0</v>
      </c>
      <c r="P223" s="394">
        <v>7218.2</v>
      </c>
      <c r="Q223" s="394">
        <v>7218.2</v>
      </c>
      <c r="R223" s="394">
        <v>1443.64</v>
      </c>
      <c r="S223" s="394">
        <v>2887.28</v>
      </c>
      <c r="T223" s="394">
        <v>1443.64</v>
      </c>
      <c r="U223" s="394">
        <v>1443.64</v>
      </c>
      <c r="V223" s="394">
        <v>2887.28</v>
      </c>
      <c r="W223" s="394">
        <v>7218.2</v>
      </c>
      <c r="X223" s="57"/>
    </row>
    <row r="224" spans="1:24" s="1" customFormat="1" ht="13" outlineLevel="3" x14ac:dyDescent="0.3">
      <c r="A224" s="57"/>
      <c r="B224" s="390" t="s">
        <v>585</v>
      </c>
      <c r="C224" s="391" t="s">
        <v>586</v>
      </c>
      <c r="D224" s="392" t="s">
        <v>1238</v>
      </c>
      <c r="E224" s="393"/>
      <c r="F224" s="394">
        <f t="shared" si="50"/>
        <v>191721.18799999999</v>
      </c>
      <c r="G224" s="395"/>
      <c r="H224" s="394">
        <f t="shared" si="51"/>
        <v>64681.649999999994</v>
      </c>
      <c r="I224" s="395"/>
      <c r="J224" s="396">
        <f t="shared" si="52"/>
        <v>127039.53800000002</v>
      </c>
      <c r="K224" s="393"/>
      <c r="L224" s="394">
        <v>12963.05</v>
      </c>
      <c r="M224" s="394">
        <v>18442.29</v>
      </c>
      <c r="N224" s="394">
        <v>21783.279999999999</v>
      </c>
      <c r="O224" s="394">
        <v>11493.03</v>
      </c>
      <c r="P224" s="394">
        <v>28623.21</v>
      </c>
      <c r="Q224" s="394">
        <v>3727.31</v>
      </c>
      <c r="R224" s="394">
        <v>19243.82</v>
      </c>
      <c r="S224" s="394">
        <v>15137.57</v>
      </c>
      <c r="T224" s="394">
        <v>14833.97</v>
      </c>
      <c r="U224" s="394">
        <v>15101.168</v>
      </c>
      <c r="V224" s="394">
        <v>15903.05</v>
      </c>
      <c r="W224" s="394">
        <v>14469.44</v>
      </c>
      <c r="X224" s="57"/>
    </row>
    <row r="225" spans="1:24" s="1" customFormat="1" ht="13" outlineLevel="3" x14ac:dyDescent="0.3">
      <c r="A225" s="57"/>
      <c r="B225" s="390" t="s">
        <v>587</v>
      </c>
      <c r="C225" s="391" t="s">
        <v>588</v>
      </c>
      <c r="D225" s="392" t="s">
        <v>1239</v>
      </c>
      <c r="E225" s="393"/>
      <c r="F225" s="394">
        <f t="shared" si="50"/>
        <v>12294.619999999999</v>
      </c>
      <c r="G225" s="395"/>
      <c r="H225" s="394">
        <f t="shared" si="51"/>
        <v>4009.2</v>
      </c>
      <c r="I225" s="395"/>
      <c r="J225" s="396">
        <f t="shared" si="52"/>
        <v>8285.42</v>
      </c>
      <c r="K225" s="393"/>
      <c r="L225" s="394">
        <v>1870.96</v>
      </c>
      <c r="M225" s="394">
        <v>0</v>
      </c>
      <c r="N225" s="394">
        <v>133.63999999999999</v>
      </c>
      <c r="O225" s="394">
        <v>2004.6</v>
      </c>
      <c r="P225" s="394">
        <v>1202.76</v>
      </c>
      <c r="Q225" s="394">
        <v>133.63999999999999</v>
      </c>
      <c r="R225" s="394">
        <v>667.95</v>
      </c>
      <c r="S225" s="394">
        <v>267.27999999999997</v>
      </c>
      <c r="T225" s="394">
        <v>267.27999999999997</v>
      </c>
      <c r="U225" s="394">
        <v>400.92</v>
      </c>
      <c r="V225" s="394">
        <v>5211.95</v>
      </c>
      <c r="W225" s="394">
        <v>133.63999999999999</v>
      </c>
      <c r="X225" s="57"/>
    </row>
    <row r="226" spans="1:24" s="1" customFormat="1" ht="13" outlineLevel="3" x14ac:dyDescent="0.3">
      <c r="A226" s="57"/>
      <c r="B226" s="390" t="s">
        <v>589</v>
      </c>
      <c r="C226" s="391" t="s">
        <v>590</v>
      </c>
      <c r="D226" s="392" t="s">
        <v>1240</v>
      </c>
      <c r="E226" s="393"/>
      <c r="F226" s="394">
        <f t="shared" si="50"/>
        <v>3454.5500000000006</v>
      </c>
      <c r="G226" s="395"/>
      <c r="H226" s="394">
        <f t="shared" si="51"/>
        <v>2181.8200000000002</v>
      </c>
      <c r="I226" s="395"/>
      <c r="J226" s="396">
        <f t="shared" si="52"/>
        <v>1272.73</v>
      </c>
      <c r="K226" s="393"/>
      <c r="L226" s="394">
        <v>1090.9100000000001</v>
      </c>
      <c r="M226" s="394">
        <v>0</v>
      </c>
      <c r="N226" s="394">
        <v>0</v>
      </c>
      <c r="O226" s="394">
        <v>1090.9100000000001</v>
      </c>
      <c r="P226" s="394">
        <v>0</v>
      </c>
      <c r="Q226" s="394">
        <v>0</v>
      </c>
      <c r="R226" s="394">
        <v>1090.9100000000001</v>
      </c>
      <c r="S226" s="394">
        <v>0</v>
      </c>
      <c r="T226" s="394">
        <v>0</v>
      </c>
      <c r="U226" s="394">
        <v>0</v>
      </c>
      <c r="V226" s="394">
        <v>0</v>
      </c>
      <c r="W226" s="394">
        <v>181.82</v>
      </c>
      <c r="X226" s="57"/>
    </row>
    <row r="227" spans="1:24" s="1" customFormat="1" ht="13" outlineLevel="3" x14ac:dyDescent="0.3">
      <c r="A227" s="57"/>
      <c r="B227" s="390" t="s">
        <v>591</v>
      </c>
      <c r="C227" s="391" t="s">
        <v>592</v>
      </c>
      <c r="D227" s="392" t="s">
        <v>1241</v>
      </c>
      <c r="E227" s="393"/>
      <c r="F227" s="394">
        <f t="shared" si="50"/>
        <v>727.28</v>
      </c>
      <c r="G227" s="395"/>
      <c r="H227" s="394">
        <f t="shared" si="51"/>
        <v>545.46</v>
      </c>
      <c r="I227" s="395"/>
      <c r="J227" s="396">
        <f t="shared" si="52"/>
        <v>181.82</v>
      </c>
      <c r="K227" s="393"/>
      <c r="L227" s="394">
        <v>0</v>
      </c>
      <c r="M227" s="394">
        <v>0</v>
      </c>
      <c r="N227" s="394">
        <v>545.46</v>
      </c>
      <c r="O227" s="394">
        <v>0</v>
      </c>
      <c r="P227" s="394">
        <v>0</v>
      </c>
      <c r="Q227" s="394">
        <v>0</v>
      </c>
      <c r="R227" s="394">
        <v>0</v>
      </c>
      <c r="S227" s="394">
        <v>0</v>
      </c>
      <c r="T227" s="394">
        <v>0</v>
      </c>
      <c r="U227" s="394">
        <v>181.82</v>
      </c>
      <c r="V227" s="394">
        <v>0</v>
      </c>
      <c r="W227" s="394">
        <v>0</v>
      </c>
      <c r="X227" s="57"/>
    </row>
    <row r="228" spans="1:24" s="1" customFormat="1" ht="13" outlineLevel="3" x14ac:dyDescent="0.3">
      <c r="A228" s="57"/>
      <c r="B228" s="390">
        <v>431111</v>
      </c>
      <c r="C228" s="391" t="s">
        <v>593</v>
      </c>
      <c r="D228" s="392" t="s">
        <v>1242</v>
      </c>
      <c r="E228" s="393"/>
      <c r="F228" s="394">
        <f t="shared" si="50"/>
        <v>72.72</v>
      </c>
      <c r="G228" s="395"/>
      <c r="H228" s="394">
        <f t="shared" si="51"/>
        <v>0</v>
      </c>
      <c r="I228" s="395"/>
      <c r="J228" s="396">
        <f t="shared" si="52"/>
        <v>72.72</v>
      </c>
      <c r="K228" s="393"/>
      <c r="L228" s="394">
        <v>0</v>
      </c>
      <c r="M228" s="394">
        <v>0</v>
      </c>
      <c r="N228" s="394">
        <v>0</v>
      </c>
      <c r="O228" s="394">
        <v>0</v>
      </c>
      <c r="P228" s="394">
        <v>0</v>
      </c>
      <c r="Q228" s="394">
        <v>0</v>
      </c>
      <c r="R228" s="394">
        <v>0</v>
      </c>
      <c r="S228" s="394">
        <v>0</v>
      </c>
      <c r="T228" s="394">
        <v>0</v>
      </c>
      <c r="U228" s="394">
        <v>72.72</v>
      </c>
      <c r="V228" s="394">
        <v>0</v>
      </c>
      <c r="W228" s="394">
        <v>0</v>
      </c>
      <c r="X228" s="57"/>
    </row>
    <row r="229" spans="1:24" s="1" customFormat="1" ht="13" outlineLevel="3" x14ac:dyDescent="0.3">
      <c r="A229" s="57"/>
      <c r="B229" s="390">
        <v>431112</v>
      </c>
      <c r="C229" s="391" t="s">
        <v>594</v>
      </c>
      <c r="D229" s="392" t="s">
        <v>1243</v>
      </c>
      <c r="E229" s="393"/>
      <c r="F229" s="394">
        <f t="shared" si="50"/>
        <v>0</v>
      </c>
      <c r="G229" s="395"/>
      <c r="H229" s="394">
        <f t="shared" si="51"/>
        <v>0</v>
      </c>
      <c r="I229" s="395"/>
      <c r="J229" s="396">
        <f t="shared" si="52"/>
        <v>0</v>
      </c>
      <c r="K229" s="393"/>
      <c r="L229" s="394">
        <v>0</v>
      </c>
      <c r="M229" s="394">
        <v>0</v>
      </c>
      <c r="N229" s="394">
        <v>0</v>
      </c>
      <c r="O229" s="394">
        <v>0</v>
      </c>
      <c r="P229" s="394">
        <v>0</v>
      </c>
      <c r="Q229" s="394">
        <v>0</v>
      </c>
      <c r="R229" s="394">
        <v>0</v>
      </c>
      <c r="S229" s="394">
        <v>0</v>
      </c>
      <c r="T229" s="394">
        <v>0</v>
      </c>
      <c r="U229" s="394">
        <v>0</v>
      </c>
      <c r="V229" s="394">
        <v>0</v>
      </c>
      <c r="W229" s="394">
        <v>0</v>
      </c>
      <c r="X229" s="57"/>
    </row>
    <row r="230" spans="1:24" s="1" customFormat="1" ht="24" outlineLevel="3" x14ac:dyDescent="0.3">
      <c r="A230" s="57"/>
      <c r="B230" s="390">
        <v>431113</v>
      </c>
      <c r="C230" s="391" t="s">
        <v>595</v>
      </c>
      <c r="D230" s="392" t="s">
        <v>1244</v>
      </c>
      <c r="E230" s="393"/>
      <c r="F230" s="394">
        <f t="shared" si="50"/>
        <v>0</v>
      </c>
      <c r="G230" s="395"/>
      <c r="H230" s="394">
        <f t="shared" si="51"/>
        <v>0</v>
      </c>
      <c r="I230" s="395"/>
      <c r="J230" s="396">
        <f t="shared" si="52"/>
        <v>0</v>
      </c>
      <c r="K230" s="393"/>
      <c r="L230" s="394">
        <v>0</v>
      </c>
      <c r="M230" s="394">
        <v>0</v>
      </c>
      <c r="N230" s="394">
        <v>0</v>
      </c>
      <c r="O230" s="394">
        <v>0</v>
      </c>
      <c r="P230" s="394">
        <v>0</v>
      </c>
      <c r="Q230" s="394">
        <v>0</v>
      </c>
      <c r="R230" s="394">
        <v>0</v>
      </c>
      <c r="S230" s="394">
        <v>0</v>
      </c>
      <c r="T230" s="394">
        <v>0</v>
      </c>
      <c r="U230" s="394">
        <v>0</v>
      </c>
      <c r="V230" s="394">
        <v>0</v>
      </c>
      <c r="W230" s="394">
        <v>0</v>
      </c>
      <c r="X230" s="57"/>
    </row>
    <row r="231" spans="1:24" s="1" customFormat="1" ht="24" outlineLevel="3" x14ac:dyDescent="0.3">
      <c r="A231" s="57"/>
      <c r="B231" s="390">
        <v>431114</v>
      </c>
      <c r="C231" s="391" t="s">
        <v>596</v>
      </c>
      <c r="D231" s="392" t="s">
        <v>1245</v>
      </c>
      <c r="E231" s="393"/>
      <c r="F231" s="394">
        <f t="shared" si="50"/>
        <v>0</v>
      </c>
      <c r="G231" s="395"/>
      <c r="H231" s="394">
        <f t="shared" si="51"/>
        <v>0</v>
      </c>
      <c r="I231" s="395"/>
      <c r="J231" s="396">
        <f t="shared" si="52"/>
        <v>0</v>
      </c>
      <c r="K231" s="393"/>
      <c r="L231" s="394">
        <v>0</v>
      </c>
      <c r="M231" s="394">
        <v>0</v>
      </c>
      <c r="N231" s="394">
        <v>0</v>
      </c>
      <c r="O231" s="394">
        <v>0</v>
      </c>
      <c r="P231" s="394">
        <v>0</v>
      </c>
      <c r="Q231" s="394">
        <v>0</v>
      </c>
      <c r="R231" s="394">
        <v>0</v>
      </c>
      <c r="S231" s="394">
        <v>0</v>
      </c>
      <c r="T231" s="394">
        <v>0</v>
      </c>
      <c r="U231" s="394">
        <v>0</v>
      </c>
      <c r="V231" s="394">
        <v>0</v>
      </c>
      <c r="W231" s="394">
        <v>0</v>
      </c>
      <c r="X231" s="57"/>
    </row>
    <row r="232" spans="1:24" s="1" customFormat="1" ht="15.75" customHeight="1" outlineLevel="2" x14ac:dyDescent="0.3">
      <c r="A232" s="57"/>
      <c r="B232" s="386">
        <v>4312</v>
      </c>
      <c r="C232" s="387" t="s">
        <v>261</v>
      </c>
      <c r="D232" s="388" t="s">
        <v>150</v>
      </c>
      <c r="E232" s="379"/>
      <c r="F232" s="389">
        <f t="shared" si="50"/>
        <v>0</v>
      </c>
      <c r="G232" s="381"/>
      <c r="H232" s="389">
        <f t="shared" si="51"/>
        <v>0</v>
      </c>
      <c r="I232" s="381"/>
      <c r="J232" s="389">
        <f t="shared" si="52"/>
        <v>0</v>
      </c>
      <c r="K232" s="379"/>
      <c r="L232" s="389">
        <f>SUM(L233:L236)</f>
        <v>0</v>
      </c>
      <c r="M232" s="389">
        <f t="shared" ref="M232:W232" si="60">SUM(M233:M236)</f>
        <v>0</v>
      </c>
      <c r="N232" s="389">
        <f t="shared" si="60"/>
        <v>0</v>
      </c>
      <c r="O232" s="389">
        <f t="shared" si="60"/>
        <v>0</v>
      </c>
      <c r="P232" s="389">
        <f t="shared" si="60"/>
        <v>0</v>
      </c>
      <c r="Q232" s="389">
        <f t="shared" si="60"/>
        <v>0</v>
      </c>
      <c r="R232" s="389">
        <f t="shared" si="60"/>
        <v>0</v>
      </c>
      <c r="S232" s="389">
        <f t="shared" si="60"/>
        <v>0</v>
      </c>
      <c r="T232" s="389">
        <f t="shared" si="60"/>
        <v>0</v>
      </c>
      <c r="U232" s="389">
        <f t="shared" si="60"/>
        <v>0</v>
      </c>
      <c r="V232" s="389">
        <f t="shared" si="60"/>
        <v>0</v>
      </c>
      <c r="W232" s="389">
        <f t="shared" si="60"/>
        <v>0</v>
      </c>
      <c r="X232" s="57"/>
    </row>
    <row r="233" spans="1:24" s="1" customFormat="1" ht="13" outlineLevel="3" x14ac:dyDescent="0.3">
      <c r="A233" s="57"/>
      <c r="B233" s="390">
        <v>431201</v>
      </c>
      <c r="C233" s="391" t="s">
        <v>597</v>
      </c>
      <c r="D233" s="392" t="s">
        <v>598</v>
      </c>
      <c r="E233" s="393"/>
      <c r="F233" s="394">
        <f t="shared" si="50"/>
        <v>0</v>
      </c>
      <c r="G233" s="395"/>
      <c r="H233" s="394">
        <f t="shared" si="51"/>
        <v>0</v>
      </c>
      <c r="I233" s="395"/>
      <c r="J233" s="396">
        <f t="shared" si="52"/>
        <v>0</v>
      </c>
      <c r="K233" s="393"/>
      <c r="L233" s="394">
        <v>0</v>
      </c>
      <c r="M233" s="394">
        <v>0</v>
      </c>
      <c r="N233" s="394">
        <v>0</v>
      </c>
      <c r="O233" s="394">
        <v>0</v>
      </c>
      <c r="P233" s="394">
        <v>0</v>
      </c>
      <c r="Q233" s="394">
        <v>0</v>
      </c>
      <c r="R233" s="394">
        <v>0</v>
      </c>
      <c r="S233" s="394">
        <v>0</v>
      </c>
      <c r="T233" s="394">
        <v>0</v>
      </c>
      <c r="U233" s="394">
        <v>0</v>
      </c>
      <c r="V233" s="394">
        <v>0</v>
      </c>
      <c r="W233" s="394">
        <v>0</v>
      </c>
      <c r="X233" s="57"/>
    </row>
    <row r="234" spans="1:24" s="1" customFormat="1" ht="13" outlineLevel="3" x14ac:dyDescent="0.3">
      <c r="A234" s="57"/>
      <c r="B234" s="390">
        <v>431202</v>
      </c>
      <c r="C234" s="391" t="s">
        <v>599</v>
      </c>
      <c r="D234" s="392" t="s">
        <v>600</v>
      </c>
      <c r="E234" s="393"/>
      <c r="F234" s="394">
        <f t="shared" si="50"/>
        <v>0</v>
      </c>
      <c r="G234" s="395"/>
      <c r="H234" s="394">
        <f t="shared" si="51"/>
        <v>0</v>
      </c>
      <c r="I234" s="395"/>
      <c r="J234" s="396">
        <f t="shared" si="52"/>
        <v>0</v>
      </c>
      <c r="K234" s="393"/>
      <c r="L234" s="394">
        <v>0</v>
      </c>
      <c r="M234" s="394">
        <v>0</v>
      </c>
      <c r="N234" s="394">
        <v>0</v>
      </c>
      <c r="O234" s="394">
        <v>0</v>
      </c>
      <c r="P234" s="394">
        <v>0</v>
      </c>
      <c r="Q234" s="394">
        <v>0</v>
      </c>
      <c r="R234" s="394">
        <v>0</v>
      </c>
      <c r="S234" s="394">
        <v>0</v>
      </c>
      <c r="T234" s="394">
        <v>0</v>
      </c>
      <c r="U234" s="394">
        <v>0</v>
      </c>
      <c r="V234" s="394">
        <v>0</v>
      </c>
      <c r="W234" s="394">
        <v>0</v>
      </c>
      <c r="X234" s="57"/>
    </row>
    <row r="235" spans="1:24" s="1" customFormat="1" ht="24" outlineLevel="3" x14ac:dyDescent="0.3">
      <c r="A235" s="57"/>
      <c r="B235" s="390">
        <v>431203</v>
      </c>
      <c r="C235" s="391" t="s">
        <v>601</v>
      </c>
      <c r="D235" s="392" t="s">
        <v>602</v>
      </c>
      <c r="E235" s="393"/>
      <c r="F235" s="394">
        <f t="shared" si="50"/>
        <v>0</v>
      </c>
      <c r="G235" s="395"/>
      <c r="H235" s="394">
        <f t="shared" si="51"/>
        <v>0</v>
      </c>
      <c r="I235" s="395"/>
      <c r="J235" s="396">
        <f t="shared" si="52"/>
        <v>0</v>
      </c>
      <c r="K235" s="393"/>
      <c r="L235" s="394">
        <v>0</v>
      </c>
      <c r="M235" s="394">
        <v>0</v>
      </c>
      <c r="N235" s="394">
        <v>0</v>
      </c>
      <c r="O235" s="394">
        <v>0</v>
      </c>
      <c r="P235" s="394">
        <v>0</v>
      </c>
      <c r="Q235" s="394">
        <v>0</v>
      </c>
      <c r="R235" s="394">
        <v>0</v>
      </c>
      <c r="S235" s="394">
        <v>0</v>
      </c>
      <c r="T235" s="394">
        <v>0</v>
      </c>
      <c r="U235" s="394">
        <v>0</v>
      </c>
      <c r="V235" s="394">
        <v>0</v>
      </c>
      <c r="W235" s="394">
        <v>0</v>
      </c>
      <c r="X235" s="57"/>
    </row>
    <row r="236" spans="1:24" s="1" customFormat="1" ht="24" outlineLevel="3" x14ac:dyDescent="0.3">
      <c r="A236" s="57"/>
      <c r="B236" s="390">
        <v>431204</v>
      </c>
      <c r="C236" s="391" t="s">
        <v>603</v>
      </c>
      <c r="D236" s="392" t="s">
        <v>604</v>
      </c>
      <c r="E236" s="393"/>
      <c r="F236" s="394">
        <f t="shared" si="50"/>
        <v>0</v>
      </c>
      <c r="G236" s="395"/>
      <c r="H236" s="394">
        <f t="shared" si="51"/>
        <v>0</v>
      </c>
      <c r="I236" s="395"/>
      <c r="J236" s="396">
        <f t="shared" si="52"/>
        <v>0</v>
      </c>
      <c r="K236" s="393"/>
      <c r="L236" s="394">
        <v>0</v>
      </c>
      <c r="M236" s="394">
        <v>0</v>
      </c>
      <c r="N236" s="394">
        <v>0</v>
      </c>
      <c r="O236" s="394">
        <v>0</v>
      </c>
      <c r="P236" s="394">
        <v>0</v>
      </c>
      <c r="Q236" s="394">
        <v>0</v>
      </c>
      <c r="R236" s="394">
        <v>0</v>
      </c>
      <c r="S236" s="394">
        <v>0</v>
      </c>
      <c r="T236" s="394">
        <v>0</v>
      </c>
      <c r="U236" s="394">
        <v>0</v>
      </c>
      <c r="V236" s="394">
        <v>0</v>
      </c>
      <c r="W236" s="394">
        <v>0</v>
      </c>
      <c r="X236" s="57"/>
    </row>
    <row r="237" spans="1:24" s="1" customFormat="1" ht="29.25" customHeight="1" outlineLevel="2" x14ac:dyDescent="0.3">
      <c r="A237" s="57"/>
      <c r="B237" s="386">
        <v>4313</v>
      </c>
      <c r="C237" s="387" t="s">
        <v>262</v>
      </c>
      <c r="D237" s="388" t="s">
        <v>1559</v>
      </c>
      <c r="E237" s="379"/>
      <c r="F237" s="389">
        <f t="shared" ref="F237:F447" si="61">SUM(L237:W237)</f>
        <v>0</v>
      </c>
      <c r="G237" s="381"/>
      <c r="H237" s="389">
        <f t="shared" ref="H237:H447" si="62">SUM(L237:O237)</f>
        <v>0</v>
      </c>
      <c r="I237" s="381"/>
      <c r="J237" s="389">
        <f t="shared" si="52"/>
        <v>0</v>
      </c>
      <c r="K237" s="379"/>
      <c r="L237" s="389">
        <f>SUM(L238:L245)</f>
        <v>0</v>
      </c>
      <c r="M237" s="389">
        <f t="shared" ref="M237:W237" si="63">SUM(M238:M245)</f>
        <v>0</v>
      </c>
      <c r="N237" s="389">
        <f t="shared" si="63"/>
        <v>0</v>
      </c>
      <c r="O237" s="389">
        <f t="shared" si="63"/>
        <v>0</v>
      </c>
      <c r="P237" s="389">
        <f t="shared" si="63"/>
        <v>0</v>
      </c>
      <c r="Q237" s="389">
        <f t="shared" si="63"/>
        <v>0</v>
      </c>
      <c r="R237" s="389">
        <f t="shared" si="63"/>
        <v>0</v>
      </c>
      <c r="S237" s="389">
        <f t="shared" si="63"/>
        <v>0</v>
      </c>
      <c r="T237" s="389">
        <f t="shared" si="63"/>
        <v>0</v>
      </c>
      <c r="U237" s="389">
        <f t="shared" si="63"/>
        <v>0</v>
      </c>
      <c r="V237" s="389">
        <f t="shared" si="63"/>
        <v>0</v>
      </c>
      <c r="W237" s="389">
        <f t="shared" si="63"/>
        <v>0</v>
      </c>
      <c r="X237" s="57"/>
    </row>
    <row r="238" spans="1:24" s="1" customFormat="1" ht="13" outlineLevel="3" x14ac:dyDescent="0.3">
      <c r="A238" s="57"/>
      <c r="B238" s="390">
        <v>431301</v>
      </c>
      <c r="C238" s="391" t="s">
        <v>605</v>
      </c>
      <c r="D238" s="392" t="s">
        <v>606</v>
      </c>
      <c r="E238" s="393"/>
      <c r="F238" s="394">
        <f t="shared" si="61"/>
        <v>0</v>
      </c>
      <c r="G238" s="395"/>
      <c r="H238" s="394">
        <f t="shared" si="62"/>
        <v>0</v>
      </c>
      <c r="I238" s="395"/>
      <c r="J238" s="396">
        <f t="shared" ref="J238:J448" si="64">SUM(P238:W238)</f>
        <v>0</v>
      </c>
      <c r="K238" s="393"/>
      <c r="L238" s="394">
        <v>0</v>
      </c>
      <c r="M238" s="394">
        <v>0</v>
      </c>
      <c r="N238" s="394">
        <v>0</v>
      </c>
      <c r="O238" s="394">
        <v>0</v>
      </c>
      <c r="P238" s="394">
        <v>0</v>
      </c>
      <c r="Q238" s="394">
        <v>0</v>
      </c>
      <c r="R238" s="394">
        <v>0</v>
      </c>
      <c r="S238" s="394">
        <v>0</v>
      </c>
      <c r="T238" s="394">
        <v>0</v>
      </c>
      <c r="U238" s="394">
        <v>0</v>
      </c>
      <c r="V238" s="394">
        <v>0</v>
      </c>
      <c r="W238" s="394">
        <v>0</v>
      </c>
      <c r="X238" s="57"/>
    </row>
    <row r="239" spans="1:24" s="1" customFormat="1" ht="13" outlineLevel="3" x14ac:dyDescent="0.3">
      <c r="A239" s="57"/>
      <c r="B239" s="390">
        <v>431302</v>
      </c>
      <c r="C239" s="391" t="s">
        <v>607</v>
      </c>
      <c r="D239" s="392" t="s">
        <v>608</v>
      </c>
      <c r="E239" s="393"/>
      <c r="F239" s="394">
        <f t="shared" si="61"/>
        <v>0</v>
      </c>
      <c r="G239" s="395"/>
      <c r="H239" s="394">
        <f t="shared" si="62"/>
        <v>0</v>
      </c>
      <c r="I239" s="395"/>
      <c r="J239" s="396">
        <f t="shared" si="64"/>
        <v>0</v>
      </c>
      <c r="K239" s="393"/>
      <c r="L239" s="394">
        <v>0</v>
      </c>
      <c r="M239" s="394">
        <v>0</v>
      </c>
      <c r="N239" s="394">
        <v>0</v>
      </c>
      <c r="O239" s="394">
        <v>0</v>
      </c>
      <c r="P239" s="394">
        <v>0</v>
      </c>
      <c r="Q239" s="394">
        <v>0</v>
      </c>
      <c r="R239" s="394">
        <v>0</v>
      </c>
      <c r="S239" s="394">
        <v>0</v>
      </c>
      <c r="T239" s="394">
        <v>0</v>
      </c>
      <c r="U239" s="394">
        <v>0</v>
      </c>
      <c r="V239" s="394">
        <v>0</v>
      </c>
      <c r="W239" s="394">
        <v>0</v>
      </c>
      <c r="X239" s="57"/>
    </row>
    <row r="240" spans="1:24" s="1" customFormat="1" ht="13" outlineLevel="3" x14ac:dyDescent="0.3">
      <c r="A240" s="57"/>
      <c r="B240" s="390">
        <v>431303</v>
      </c>
      <c r="C240" s="391" t="s">
        <v>609</v>
      </c>
      <c r="D240" s="392" t="s">
        <v>551</v>
      </c>
      <c r="E240" s="393"/>
      <c r="F240" s="394">
        <f t="shared" si="61"/>
        <v>0</v>
      </c>
      <c r="G240" s="395"/>
      <c r="H240" s="394">
        <f t="shared" si="62"/>
        <v>0</v>
      </c>
      <c r="I240" s="395"/>
      <c r="J240" s="396">
        <f t="shared" si="64"/>
        <v>0</v>
      </c>
      <c r="K240" s="393"/>
      <c r="L240" s="394">
        <v>0</v>
      </c>
      <c r="M240" s="394">
        <v>0</v>
      </c>
      <c r="N240" s="394">
        <v>0</v>
      </c>
      <c r="O240" s="394">
        <v>0</v>
      </c>
      <c r="P240" s="394">
        <v>0</v>
      </c>
      <c r="Q240" s="394">
        <v>0</v>
      </c>
      <c r="R240" s="394">
        <v>0</v>
      </c>
      <c r="S240" s="394">
        <v>0</v>
      </c>
      <c r="T240" s="394">
        <v>0</v>
      </c>
      <c r="U240" s="394">
        <v>0</v>
      </c>
      <c r="V240" s="394">
        <v>0</v>
      </c>
      <c r="W240" s="394">
        <v>0</v>
      </c>
      <c r="X240" s="57"/>
    </row>
    <row r="241" spans="1:24" s="1" customFormat="1" ht="13" outlineLevel="3" x14ac:dyDescent="0.3">
      <c r="A241" s="57"/>
      <c r="B241" s="390">
        <v>431304</v>
      </c>
      <c r="C241" s="391" t="s">
        <v>610</v>
      </c>
      <c r="D241" s="392" t="s">
        <v>611</v>
      </c>
      <c r="E241" s="393"/>
      <c r="F241" s="394">
        <f t="shared" si="61"/>
        <v>0</v>
      </c>
      <c r="G241" s="395"/>
      <c r="H241" s="394">
        <f t="shared" si="62"/>
        <v>0</v>
      </c>
      <c r="I241" s="395"/>
      <c r="J241" s="396">
        <f t="shared" si="64"/>
        <v>0</v>
      </c>
      <c r="K241" s="393"/>
      <c r="L241" s="394">
        <v>0</v>
      </c>
      <c r="M241" s="394">
        <v>0</v>
      </c>
      <c r="N241" s="394">
        <v>0</v>
      </c>
      <c r="O241" s="394">
        <v>0</v>
      </c>
      <c r="P241" s="394">
        <v>0</v>
      </c>
      <c r="Q241" s="394">
        <v>0</v>
      </c>
      <c r="R241" s="394">
        <v>0</v>
      </c>
      <c r="S241" s="394">
        <v>0</v>
      </c>
      <c r="T241" s="394">
        <v>0</v>
      </c>
      <c r="U241" s="394">
        <v>0</v>
      </c>
      <c r="V241" s="394">
        <v>0</v>
      </c>
      <c r="W241" s="394">
        <v>0</v>
      </c>
      <c r="X241" s="57"/>
    </row>
    <row r="242" spans="1:24" s="1" customFormat="1" ht="13" outlineLevel="3" x14ac:dyDescent="0.3">
      <c r="A242" s="57"/>
      <c r="B242" s="390">
        <v>431305</v>
      </c>
      <c r="C242" s="391" t="s">
        <v>612</v>
      </c>
      <c r="D242" s="392" t="s">
        <v>613</v>
      </c>
      <c r="E242" s="393"/>
      <c r="F242" s="394">
        <f t="shared" si="61"/>
        <v>0</v>
      </c>
      <c r="G242" s="395"/>
      <c r="H242" s="394">
        <f t="shared" si="62"/>
        <v>0</v>
      </c>
      <c r="I242" s="395"/>
      <c r="J242" s="396">
        <f t="shared" si="64"/>
        <v>0</v>
      </c>
      <c r="K242" s="393"/>
      <c r="L242" s="394">
        <v>0</v>
      </c>
      <c r="M242" s="394">
        <v>0</v>
      </c>
      <c r="N242" s="394">
        <v>0</v>
      </c>
      <c r="O242" s="394">
        <v>0</v>
      </c>
      <c r="P242" s="394">
        <v>0</v>
      </c>
      <c r="Q242" s="394">
        <v>0</v>
      </c>
      <c r="R242" s="394">
        <v>0</v>
      </c>
      <c r="S242" s="394">
        <v>0</v>
      </c>
      <c r="T242" s="394">
        <v>0</v>
      </c>
      <c r="U242" s="394">
        <v>0</v>
      </c>
      <c r="V242" s="394">
        <v>0</v>
      </c>
      <c r="W242" s="394">
        <v>0</v>
      </c>
      <c r="X242" s="57"/>
    </row>
    <row r="243" spans="1:24" s="1" customFormat="1" ht="13" outlineLevel="3" x14ac:dyDescent="0.3">
      <c r="A243" s="57"/>
      <c r="B243" s="390">
        <v>431306</v>
      </c>
      <c r="C243" s="391"/>
      <c r="D243" s="392" t="s">
        <v>1561</v>
      </c>
      <c r="E243" s="393"/>
      <c r="F243" s="394">
        <f>SUM(L243:W243)</f>
        <v>0</v>
      </c>
      <c r="G243" s="395"/>
      <c r="H243" s="394">
        <f>SUM(L243:O243)</f>
        <v>0</v>
      </c>
      <c r="I243" s="395"/>
      <c r="J243" s="396">
        <f>SUM(P243:W243)</f>
        <v>0</v>
      </c>
      <c r="K243" s="393"/>
      <c r="L243" s="394">
        <v>0</v>
      </c>
      <c r="M243" s="394">
        <v>0</v>
      </c>
      <c r="N243" s="394">
        <v>0</v>
      </c>
      <c r="O243" s="394">
        <v>0</v>
      </c>
      <c r="P243" s="394">
        <v>0</v>
      </c>
      <c r="Q243" s="394">
        <v>0</v>
      </c>
      <c r="R243" s="394">
        <v>0</v>
      </c>
      <c r="S243" s="394">
        <v>0</v>
      </c>
      <c r="T243" s="394">
        <v>0</v>
      </c>
      <c r="U243" s="394">
        <v>0</v>
      </c>
      <c r="V243" s="394">
        <v>0</v>
      </c>
      <c r="W243" s="394">
        <v>0</v>
      </c>
      <c r="X243" s="57"/>
    </row>
    <row r="244" spans="1:24" s="1" customFormat="1" ht="13" outlineLevel="3" x14ac:dyDescent="0.3">
      <c r="A244" s="57"/>
      <c r="B244" s="390">
        <v>431307</v>
      </c>
      <c r="C244" s="391"/>
      <c r="D244" s="392" t="s">
        <v>1560</v>
      </c>
      <c r="E244" s="393"/>
      <c r="F244" s="394">
        <f>SUM(L244:W244)</f>
        <v>0</v>
      </c>
      <c r="G244" s="395"/>
      <c r="H244" s="394">
        <f>SUM(L244:O244)</f>
        <v>0</v>
      </c>
      <c r="I244" s="395"/>
      <c r="J244" s="396">
        <f>SUM(P244:W244)</f>
        <v>0</v>
      </c>
      <c r="K244" s="393"/>
      <c r="L244" s="394">
        <v>0</v>
      </c>
      <c r="M244" s="394">
        <v>0</v>
      </c>
      <c r="N244" s="394">
        <v>0</v>
      </c>
      <c r="O244" s="394">
        <v>0</v>
      </c>
      <c r="P244" s="394">
        <v>0</v>
      </c>
      <c r="Q244" s="394">
        <v>0</v>
      </c>
      <c r="R244" s="394">
        <v>0</v>
      </c>
      <c r="S244" s="394">
        <v>0</v>
      </c>
      <c r="T244" s="394">
        <v>0</v>
      </c>
      <c r="U244" s="394">
        <v>0</v>
      </c>
      <c r="V244" s="394">
        <v>0</v>
      </c>
      <c r="W244" s="394">
        <v>0</v>
      </c>
      <c r="X244" s="57"/>
    </row>
    <row r="245" spans="1:24" s="1" customFormat="1" ht="13" outlineLevel="3" x14ac:dyDescent="0.3">
      <c r="A245" s="57"/>
      <c r="B245" s="390">
        <v>431309</v>
      </c>
      <c r="C245" s="391" t="s">
        <v>614</v>
      </c>
      <c r="D245" s="392" t="s">
        <v>615</v>
      </c>
      <c r="E245" s="393"/>
      <c r="F245" s="394">
        <f t="shared" si="61"/>
        <v>0</v>
      </c>
      <c r="G245" s="395"/>
      <c r="H245" s="394">
        <f t="shared" si="62"/>
        <v>0</v>
      </c>
      <c r="I245" s="395"/>
      <c r="J245" s="396">
        <f t="shared" si="64"/>
        <v>0</v>
      </c>
      <c r="K245" s="393"/>
      <c r="L245" s="394">
        <v>0</v>
      </c>
      <c r="M245" s="394">
        <v>0</v>
      </c>
      <c r="N245" s="394">
        <v>0</v>
      </c>
      <c r="O245" s="394">
        <v>0</v>
      </c>
      <c r="P245" s="394">
        <v>0</v>
      </c>
      <c r="Q245" s="394">
        <v>0</v>
      </c>
      <c r="R245" s="394">
        <v>0</v>
      </c>
      <c r="S245" s="394">
        <v>0</v>
      </c>
      <c r="T245" s="394">
        <v>0</v>
      </c>
      <c r="U245" s="394">
        <v>0</v>
      </c>
      <c r="V245" s="394">
        <v>0</v>
      </c>
      <c r="W245" s="394">
        <v>0</v>
      </c>
      <c r="X245" s="57"/>
    </row>
    <row r="246" spans="1:24" s="1" customFormat="1" ht="13" outlineLevel="3" x14ac:dyDescent="0.3">
      <c r="A246" s="57"/>
      <c r="B246" s="386">
        <v>4314</v>
      </c>
      <c r="C246" s="388"/>
      <c r="D246" s="388" t="s">
        <v>1563</v>
      </c>
      <c r="E246" s="379"/>
      <c r="F246" s="389">
        <f>SUM(L246:W246)</f>
        <v>0</v>
      </c>
      <c r="G246" s="381"/>
      <c r="H246" s="389">
        <f t="shared" si="62"/>
        <v>0</v>
      </c>
      <c r="I246" s="381"/>
      <c r="J246" s="389">
        <f t="shared" si="64"/>
        <v>0</v>
      </c>
      <c r="K246" s="379"/>
      <c r="L246" s="389">
        <f>SUM(L247,L248,L249,L250,L255,L259,L262,L263)</f>
        <v>0</v>
      </c>
      <c r="M246" s="389">
        <f t="shared" ref="M246:W246" si="65">SUM(M247,M248,M249,M250,M255,M259,M262,M263)</f>
        <v>0</v>
      </c>
      <c r="N246" s="389">
        <f t="shared" si="65"/>
        <v>0</v>
      </c>
      <c r="O246" s="389">
        <f t="shared" si="65"/>
        <v>0</v>
      </c>
      <c r="P246" s="389">
        <f t="shared" si="65"/>
        <v>0</v>
      </c>
      <c r="Q246" s="389">
        <f t="shared" si="65"/>
        <v>0</v>
      </c>
      <c r="R246" s="389">
        <f t="shared" si="65"/>
        <v>0</v>
      </c>
      <c r="S246" s="389">
        <f t="shared" si="65"/>
        <v>0</v>
      </c>
      <c r="T246" s="389">
        <f t="shared" si="65"/>
        <v>0</v>
      </c>
      <c r="U246" s="389">
        <f t="shared" si="65"/>
        <v>0</v>
      </c>
      <c r="V246" s="389">
        <f t="shared" si="65"/>
        <v>0</v>
      </c>
      <c r="W246" s="389">
        <f t="shared" si="65"/>
        <v>0</v>
      </c>
      <c r="X246" s="57"/>
    </row>
    <row r="247" spans="1:24" s="1" customFormat="1" ht="13" outlineLevel="3" x14ac:dyDescent="0.3">
      <c r="A247" s="57"/>
      <c r="B247" s="414">
        <v>431401</v>
      </c>
      <c r="C247" s="415"/>
      <c r="D247" s="416" t="s">
        <v>1564</v>
      </c>
      <c r="E247" s="393"/>
      <c r="F247" s="417">
        <f t="shared" si="61"/>
        <v>0</v>
      </c>
      <c r="G247" s="395"/>
      <c r="H247" s="417">
        <f t="shared" si="62"/>
        <v>0</v>
      </c>
      <c r="I247" s="395"/>
      <c r="J247" s="417">
        <f t="shared" si="64"/>
        <v>0</v>
      </c>
      <c r="K247" s="393"/>
      <c r="L247" s="394">
        <v>0</v>
      </c>
      <c r="M247" s="394">
        <v>0</v>
      </c>
      <c r="N247" s="394">
        <v>0</v>
      </c>
      <c r="O247" s="394">
        <v>0</v>
      </c>
      <c r="P247" s="394">
        <v>0</v>
      </c>
      <c r="Q247" s="394">
        <v>0</v>
      </c>
      <c r="R247" s="394">
        <v>0</v>
      </c>
      <c r="S247" s="394">
        <v>0</v>
      </c>
      <c r="T247" s="394">
        <v>0</v>
      </c>
      <c r="U247" s="394">
        <v>0</v>
      </c>
      <c r="V247" s="394">
        <v>0</v>
      </c>
      <c r="W247" s="394">
        <v>0</v>
      </c>
      <c r="X247" s="57"/>
    </row>
    <row r="248" spans="1:24" s="1" customFormat="1" ht="13" outlineLevel="3" x14ac:dyDescent="0.3">
      <c r="A248" s="57"/>
      <c r="B248" s="414">
        <v>431402</v>
      </c>
      <c r="C248" s="415"/>
      <c r="D248" s="416" t="s">
        <v>1565</v>
      </c>
      <c r="E248" s="393"/>
      <c r="F248" s="417">
        <f t="shared" si="61"/>
        <v>0</v>
      </c>
      <c r="G248" s="395"/>
      <c r="H248" s="417">
        <f t="shared" si="62"/>
        <v>0</v>
      </c>
      <c r="I248" s="395"/>
      <c r="J248" s="417">
        <f t="shared" si="64"/>
        <v>0</v>
      </c>
      <c r="K248" s="393"/>
      <c r="L248" s="394">
        <v>0</v>
      </c>
      <c r="M248" s="394">
        <v>0</v>
      </c>
      <c r="N248" s="394">
        <v>0</v>
      </c>
      <c r="O248" s="394">
        <v>0</v>
      </c>
      <c r="P248" s="394">
        <v>0</v>
      </c>
      <c r="Q248" s="394">
        <v>0</v>
      </c>
      <c r="R248" s="394">
        <v>0</v>
      </c>
      <c r="S248" s="394">
        <v>0</v>
      </c>
      <c r="T248" s="394">
        <v>0</v>
      </c>
      <c r="U248" s="394">
        <v>0</v>
      </c>
      <c r="V248" s="394">
        <v>0</v>
      </c>
      <c r="W248" s="394">
        <v>0</v>
      </c>
      <c r="X248" s="57"/>
    </row>
    <row r="249" spans="1:24" s="1" customFormat="1" ht="13" outlineLevel="3" x14ac:dyDescent="0.3">
      <c r="A249" s="57"/>
      <c r="B249" s="414">
        <v>431403</v>
      </c>
      <c r="C249" s="415"/>
      <c r="D249" s="416" t="s">
        <v>1566</v>
      </c>
      <c r="E249" s="393"/>
      <c r="F249" s="417">
        <f t="shared" si="61"/>
        <v>0</v>
      </c>
      <c r="G249" s="395"/>
      <c r="H249" s="417">
        <f t="shared" si="62"/>
        <v>0</v>
      </c>
      <c r="I249" s="395"/>
      <c r="J249" s="417">
        <f t="shared" si="64"/>
        <v>0</v>
      </c>
      <c r="K249" s="393"/>
      <c r="L249" s="394">
        <v>0</v>
      </c>
      <c r="M249" s="394">
        <v>0</v>
      </c>
      <c r="N249" s="394">
        <v>0</v>
      </c>
      <c r="O249" s="394">
        <v>0</v>
      </c>
      <c r="P249" s="394">
        <v>0</v>
      </c>
      <c r="Q249" s="394">
        <v>0</v>
      </c>
      <c r="R249" s="394">
        <v>0</v>
      </c>
      <c r="S249" s="394">
        <v>0</v>
      </c>
      <c r="T249" s="394">
        <v>0</v>
      </c>
      <c r="U249" s="394">
        <v>0</v>
      </c>
      <c r="V249" s="394">
        <v>0</v>
      </c>
      <c r="W249" s="394">
        <v>0</v>
      </c>
      <c r="X249" s="57"/>
    </row>
    <row r="250" spans="1:24" s="1" customFormat="1" ht="13" outlineLevel="3" x14ac:dyDescent="0.3">
      <c r="A250" s="57"/>
      <c r="B250" s="408">
        <v>431404</v>
      </c>
      <c r="C250" s="407"/>
      <c r="D250" s="408" t="s">
        <v>1575</v>
      </c>
      <c r="E250" s="393"/>
      <c r="F250" s="409">
        <f>SUM(L250:W250)</f>
        <v>0</v>
      </c>
      <c r="G250" s="395"/>
      <c r="H250" s="409">
        <f>SUM(L250:O250)</f>
        <v>0</v>
      </c>
      <c r="I250" s="395"/>
      <c r="J250" s="409">
        <f>SUM(P250:W250)</f>
        <v>0</v>
      </c>
      <c r="K250" s="393"/>
      <c r="L250" s="409">
        <f>SUM(L251:L254)</f>
        <v>0</v>
      </c>
      <c r="M250" s="409">
        <f t="shared" ref="M250:W250" si="66">SUM(M251:M254)</f>
        <v>0</v>
      </c>
      <c r="N250" s="409">
        <f t="shared" si="66"/>
        <v>0</v>
      </c>
      <c r="O250" s="409">
        <f t="shared" si="66"/>
        <v>0</v>
      </c>
      <c r="P250" s="409">
        <f t="shared" si="66"/>
        <v>0</v>
      </c>
      <c r="Q250" s="409">
        <f t="shared" si="66"/>
        <v>0</v>
      </c>
      <c r="R250" s="409">
        <f t="shared" si="66"/>
        <v>0</v>
      </c>
      <c r="S250" s="409">
        <f t="shared" si="66"/>
        <v>0</v>
      </c>
      <c r="T250" s="409">
        <f t="shared" si="66"/>
        <v>0</v>
      </c>
      <c r="U250" s="409">
        <f t="shared" si="66"/>
        <v>0</v>
      </c>
      <c r="V250" s="409">
        <f t="shared" si="66"/>
        <v>0</v>
      </c>
      <c r="W250" s="409">
        <f t="shared" si="66"/>
        <v>0</v>
      </c>
      <c r="X250" s="57"/>
    </row>
    <row r="251" spans="1:24" s="1" customFormat="1" ht="13" outlineLevel="3" x14ac:dyDescent="0.3">
      <c r="A251" s="57"/>
      <c r="B251" s="392">
        <v>43140401</v>
      </c>
      <c r="C251" s="391"/>
      <c r="D251" s="392" t="s">
        <v>1576</v>
      </c>
      <c r="E251" s="393"/>
      <c r="F251" s="394">
        <f t="shared" si="61"/>
        <v>0</v>
      </c>
      <c r="G251" s="395"/>
      <c r="H251" s="394">
        <f t="shared" si="62"/>
        <v>0</v>
      </c>
      <c r="I251" s="395"/>
      <c r="J251" s="396">
        <f t="shared" si="64"/>
        <v>0</v>
      </c>
      <c r="K251" s="393"/>
      <c r="L251" s="394">
        <v>0</v>
      </c>
      <c r="M251" s="394">
        <v>0</v>
      </c>
      <c r="N251" s="394">
        <v>0</v>
      </c>
      <c r="O251" s="394">
        <v>0</v>
      </c>
      <c r="P251" s="394">
        <v>0</v>
      </c>
      <c r="Q251" s="394">
        <v>0</v>
      </c>
      <c r="R251" s="394">
        <v>0</v>
      </c>
      <c r="S251" s="394">
        <v>0</v>
      </c>
      <c r="T251" s="394">
        <v>0</v>
      </c>
      <c r="U251" s="394">
        <v>0</v>
      </c>
      <c r="V251" s="394">
        <v>0</v>
      </c>
      <c r="W251" s="394">
        <v>0</v>
      </c>
      <c r="X251" s="57"/>
    </row>
    <row r="252" spans="1:24" s="1" customFormat="1" ht="13" outlineLevel="3" x14ac:dyDescent="0.3">
      <c r="A252" s="57"/>
      <c r="B252" s="392">
        <v>43140402</v>
      </c>
      <c r="C252" s="391"/>
      <c r="D252" s="392" t="s">
        <v>1567</v>
      </c>
      <c r="E252" s="393"/>
      <c r="F252" s="394">
        <f t="shared" si="61"/>
        <v>0</v>
      </c>
      <c r="G252" s="395"/>
      <c r="H252" s="394">
        <f t="shared" si="62"/>
        <v>0</v>
      </c>
      <c r="I252" s="395"/>
      <c r="J252" s="396">
        <f t="shared" si="64"/>
        <v>0</v>
      </c>
      <c r="K252" s="393"/>
      <c r="L252" s="394">
        <v>0</v>
      </c>
      <c r="M252" s="394">
        <v>0</v>
      </c>
      <c r="N252" s="394">
        <v>0</v>
      </c>
      <c r="O252" s="394">
        <v>0</v>
      </c>
      <c r="P252" s="394">
        <v>0</v>
      </c>
      <c r="Q252" s="394">
        <v>0</v>
      </c>
      <c r="R252" s="394">
        <v>0</v>
      </c>
      <c r="S252" s="394">
        <v>0</v>
      </c>
      <c r="T252" s="394">
        <v>0</v>
      </c>
      <c r="U252" s="394">
        <v>0</v>
      </c>
      <c r="V252" s="394">
        <v>0</v>
      </c>
      <c r="W252" s="394">
        <v>0</v>
      </c>
      <c r="X252" s="57"/>
    </row>
    <row r="253" spans="1:24" s="1" customFormat="1" ht="13" outlineLevel="3" x14ac:dyDescent="0.3">
      <c r="A253" s="57"/>
      <c r="B253" s="392">
        <v>43140403</v>
      </c>
      <c r="C253" s="391"/>
      <c r="D253" s="392" t="s">
        <v>1568</v>
      </c>
      <c r="E253" s="393"/>
      <c r="F253" s="394">
        <f t="shared" si="61"/>
        <v>0</v>
      </c>
      <c r="G253" s="395"/>
      <c r="H253" s="394">
        <f t="shared" si="62"/>
        <v>0</v>
      </c>
      <c r="I253" s="395"/>
      <c r="J253" s="396">
        <f t="shared" si="64"/>
        <v>0</v>
      </c>
      <c r="K253" s="393"/>
      <c r="L253" s="394">
        <v>0</v>
      </c>
      <c r="M253" s="394">
        <v>0</v>
      </c>
      <c r="N253" s="394">
        <v>0</v>
      </c>
      <c r="O253" s="394">
        <v>0</v>
      </c>
      <c r="P253" s="394">
        <v>0</v>
      </c>
      <c r="Q253" s="394">
        <v>0</v>
      </c>
      <c r="R253" s="394">
        <v>0</v>
      </c>
      <c r="S253" s="394">
        <v>0</v>
      </c>
      <c r="T253" s="394">
        <v>0</v>
      </c>
      <c r="U253" s="394">
        <v>0</v>
      </c>
      <c r="V253" s="394">
        <v>0</v>
      </c>
      <c r="W253" s="394">
        <v>0</v>
      </c>
      <c r="X253" s="57"/>
    </row>
    <row r="254" spans="1:24" s="1" customFormat="1" ht="13" outlineLevel="3" x14ac:dyDescent="0.3">
      <c r="A254" s="57"/>
      <c r="B254" s="392">
        <v>43140409</v>
      </c>
      <c r="C254" s="391"/>
      <c r="D254" s="392" t="s">
        <v>62</v>
      </c>
      <c r="E254" s="393"/>
      <c r="F254" s="394">
        <f t="shared" ref="F254" si="67">SUM(L254:W254)</f>
        <v>0</v>
      </c>
      <c r="G254" s="395"/>
      <c r="H254" s="394">
        <f t="shared" ref="H254" si="68">SUM(L254:O254)</f>
        <v>0</v>
      </c>
      <c r="I254" s="395"/>
      <c r="J254" s="396">
        <f t="shared" ref="J254" si="69">SUM(P254:W254)</f>
        <v>0</v>
      </c>
      <c r="K254" s="393"/>
      <c r="L254" s="394">
        <v>0</v>
      </c>
      <c r="M254" s="394">
        <v>0</v>
      </c>
      <c r="N254" s="394">
        <v>0</v>
      </c>
      <c r="O254" s="394">
        <v>0</v>
      </c>
      <c r="P254" s="394">
        <v>0</v>
      </c>
      <c r="Q254" s="394">
        <v>0</v>
      </c>
      <c r="R254" s="394">
        <v>0</v>
      </c>
      <c r="S254" s="394">
        <v>0</v>
      </c>
      <c r="T254" s="394">
        <v>0</v>
      </c>
      <c r="U254" s="394">
        <v>0</v>
      </c>
      <c r="V254" s="394">
        <v>0</v>
      </c>
      <c r="W254" s="394">
        <v>0</v>
      </c>
      <c r="X254" s="57"/>
    </row>
    <row r="255" spans="1:24" s="1" customFormat="1" ht="13" outlineLevel="3" x14ac:dyDescent="0.3">
      <c r="A255" s="57"/>
      <c r="B255" s="408">
        <v>431405</v>
      </c>
      <c r="C255" s="407"/>
      <c r="D255" s="408" t="s">
        <v>1569</v>
      </c>
      <c r="E255" s="393"/>
      <c r="F255" s="409">
        <f>SUM(L255:W255)</f>
        <v>0</v>
      </c>
      <c r="G255" s="395"/>
      <c r="H255" s="409">
        <f>SUM(L255:O255)</f>
        <v>0</v>
      </c>
      <c r="I255" s="395"/>
      <c r="J255" s="409">
        <f>SUM(P255:W255)</f>
        <v>0</v>
      </c>
      <c r="K255" s="393"/>
      <c r="L255" s="409">
        <f>SUM(L256:L258)</f>
        <v>0</v>
      </c>
      <c r="M255" s="409">
        <f t="shared" ref="M255:W255" si="70">SUM(M256:M258)</f>
        <v>0</v>
      </c>
      <c r="N255" s="409">
        <f t="shared" si="70"/>
        <v>0</v>
      </c>
      <c r="O255" s="409">
        <f t="shared" si="70"/>
        <v>0</v>
      </c>
      <c r="P255" s="409">
        <f t="shared" si="70"/>
        <v>0</v>
      </c>
      <c r="Q255" s="409">
        <f t="shared" si="70"/>
        <v>0</v>
      </c>
      <c r="R255" s="409">
        <f t="shared" si="70"/>
        <v>0</v>
      </c>
      <c r="S255" s="409">
        <f t="shared" si="70"/>
        <v>0</v>
      </c>
      <c r="T255" s="409">
        <f t="shared" si="70"/>
        <v>0</v>
      </c>
      <c r="U255" s="409">
        <f t="shared" si="70"/>
        <v>0</v>
      </c>
      <c r="V255" s="409">
        <f t="shared" si="70"/>
        <v>0</v>
      </c>
      <c r="W255" s="409">
        <f t="shared" si="70"/>
        <v>0</v>
      </c>
      <c r="X255" s="57"/>
    </row>
    <row r="256" spans="1:24" s="1" customFormat="1" ht="13" outlineLevel="3" x14ac:dyDescent="0.3">
      <c r="A256" s="57"/>
      <c r="B256" s="392">
        <v>43140501</v>
      </c>
      <c r="C256" s="391"/>
      <c r="D256" s="392" t="s">
        <v>1570</v>
      </c>
      <c r="E256" s="393"/>
      <c r="F256" s="394">
        <f t="shared" si="61"/>
        <v>0</v>
      </c>
      <c r="G256" s="395"/>
      <c r="H256" s="394">
        <f t="shared" si="62"/>
        <v>0</v>
      </c>
      <c r="I256" s="395"/>
      <c r="J256" s="396">
        <f t="shared" si="64"/>
        <v>0</v>
      </c>
      <c r="K256" s="393"/>
      <c r="L256" s="394">
        <v>0</v>
      </c>
      <c r="M256" s="394">
        <v>0</v>
      </c>
      <c r="N256" s="394">
        <v>0</v>
      </c>
      <c r="O256" s="394">
        <v>0</v>
      </c>
      <c r="P256" s="394">
        <v>0</v>
      </c>
      <c r="Q256" s="394">
        <v>0</v>
      </c>
      <c r="R256" s="394">
        <v>0</v>
      </c>
      <c r="S256" s="394">
        <v>0</v>
      </c>
      <c r="T256" s="394">
        <v>0</v>
      </c>
      <c r="U256" s="394">
        <v>0</v>
      </c>
      <c r="V256" s="394">
        <v>0</v>
      </c>
      <c r="W256" s="394">
        <v>0</v>
      </c>
      <c r="X256" s="57"/>
    </row>
    <row r="257" spans="1:24" s="1" customFormat="1" ht="29.25" customHeight="1" outlineLevel="3" x14ac:dyDescent="0.3">
      <c r="A257" s="57"/>
      <c r="B257" s="392">
        <v>43140502</v>
      </c>
      <c r="C257" s="391"/>
      <c r="D257" s="392" t="s">
        <v>1571</v>
      </c>
      <c r="E257" s="393"/>
      <c r="F257" s="394">
        <f t="shared" si="61"/>
        <v>0</v>
      </c>
      <c r="G257" s="395"/>
      <c r="H257" s="394">
        <f t="shared" si="62"/>
        <v>0</v>
      </c>
      <c r="I257" s="395"/>
      <c r="J257" s="396">
        <f t="shared" si="64"/>
        <v>0</v>
      </c>
      <c r="K257" s="393"/>
      <c r="L257" s="394">
        <v>0</v>
      </c>
      <c r="M257" s="394">
        <v>0</v>
      </c>
      <c r="N257" s="394">
        <v>0</v>
      </c>
      <c r="O257" s="394">
        <v>0</v>
      </c>
      <c r="P257" s="394">
        <v>0</v>
      </c>
      <c r="Q257" s="394">
        <v>0</v>
      </c>
      <c r="R257" s="394">
        <v>0</v>
      </c>
      <c r="S257" s="394">
        <v>0</v>
      </c>
      <c r="T257" s="394">
        <v>0</v>
      </c>
      <c r="U257" s="394">
        <v>0</v>
      </c>
      <c r="V257" s="394">
        <v>0</v>
      </c>
      <c r="W257" s="394">
        <v>0</v>
      </c>
      <c r="X257" s="57"/>
    </row>
    <row r="258" spans="1:24" s="1" customFormat="1" ht="13" outlineLevel="3" x14ac:dyDescent="0.3">
      <c r="A258" s="57"/>
      <c r="B258" s="392">
        <v>43140503</v>
      </c>
      <c r="C258" s="391"/>
      <c r="D258" s="392" t="s">
        <v>1572</v>
      </c>
      <c r="E258" s="393"/>
      <c r="F258" s="394">
        <f t="shared" si="61"/>
        <v>0</v>
      </c>
      <c r="G258" s="395"/>
      <c r="H258" s="394">
        <f t="shared" si="62"/>
        <v>0</v>
      </c>
      <c r="I258" s="395"/>
      <c r="J258" s="396">
        <f t="shared" si="64"/>
        <v>0</v>
      </c>
      <c r="K258" s="393"/>
      <c r="L258" s="394">
        <v>0</v>
      </c>
      <c r="M258" s="394">
        <v>0</v>
      </c>
      <c r="N258" s="394">
        <v>0</v>
      </c>
      <c r="O258" s="394">
        <v>0</v>
      </c>
      <c r="P258" s="394">
        <v>0</v>
      </c>
      <c r="Q258" s="394">
        <v>0</v>
      </c>
      <c r="R258" s="394">
        <v>0</v>
      </c>
      <c r="S258" s="394">
        <v>0</v>
      </c>
      <c r="T258" s="394">
        <v>0</v>
      </c>
      <c r="U258" s="394">
        <v>0</v>
      </c>
      <c r="V258" s="394">
        <v>0</v>
      </c>
      <c r="W258" s="394">
        <v>0</v>
      </c>
      <c r="X258" s="57"/>
    </row>
    <row r="259" spans="1:24" s="1" customFormat="1" ht="13" outlineLevel="3" x14ac:dyDescent="0.3">
      <c r="A259" s="57"/>
      <c r="B259" s="408">
        <v>431406</v>
      </c>
      <c r="C259" s="407"/>
      <c r="D259" s="408" t="s">
        <v>1573</v>
      </c>
      <c r="E259" s="393"/>
      <c r="F259" s="409">
        <f t="shared" si="61"/>
        <v>0</v>
      </c>
      <c r="G259" s="395"/>
      <c r="H259" s="409">
        <f>SUM(L259:O259)</f>
        <v>0</v>
      </c>
      <c r="I259" s="395"/>
      <c r="J259" s="409">
        <f>SUM(P259:W259)</f>
        <v>0</v>
      </c>
      <c r="K259" s="393"/>
      <c r="L259" s="409">
        <f>SUM(L260:L261)</f>
        <v>0</v>
      </c>
      <c r="M259" s="409">
        <f t="shared" ref="M259:W259" si="71">SUM(M260:M261)</f>
        <v>0</v>
      </c>
      <c r="N259" s="409">
        <f t="shared" si="71"/>
        <v>0</v>
      </c>
      <c r="O259" s="409">
        <f t="shared" si="71"/>
        <v>0</v>
      </c>
      <c r="P259" s="409">
        <f t="shared" si="71"/>
        <v>0</v>
      </c>
      <c r="Q259" s="409">
        <f t="shared" si="71"/>
        <v>0</v>
      </c>
      <c r="R259" s="409">
        <f t="shared" si="71"/>
        <v>0</v>
      </c>
      <c r="S259" s="409">
        <f t="shared" si="71"/>
        <v>0</v>
      </c>
      <c r="T259" s="409">
        <f t="shared" si="71"/>
        <v>0</v>
      </c>
      <c r="U259" s="409">
        <f t="shared" si="71"/>
        <v>0</v>
      </c>
      <c r="V259" s="409">
        <f t="shared" si="71"/>
        <v>0</v>
      </c>
      <c r="W259" s="409">
        <f t="shared" si="71"/>
        <v>0</v>
      </c>
      <c r="X259" s="57"/>
    </row>
    <row r="260" spans="1:24" s="1" customFormat="1" ht="13" outlineLevel="3" x14ac:dyDescent="0.3">
      <c r="A260" s="57"/>
      <c r="B260" s="392">
        <v>43140601</v>
      </c>
      <c r="C260" s="391"/>
      <c r="D260" s="392" t="s">
        <v>1577</v>
      </c>
      <c r="E260" s="393"/>
      <c r="F260" s="394">
        <f t="shared" si="61"/>
        <v>0</v>
      </c>
      <c r="G260" s="395"/>
      <c r="H260" s="394">
        <f t="shared" si="62"/>
        <v>0</v>
      </c>
      <c r="I260" s="395"/>
      <c r="J260" s="396">
        <f t="shared" si="64"/>
        <v>0</v>
      </c>
      <c r="K260" s="393"/>
      <c r="L260" s="394">
        <v>0</v>
      </c>
      <c r="M260" s="394">
        <v>0</v>
      </c>
      <c r="N260" s="394">
        <v>0</v>
      </c>
      <c r="O260" s="394">
        <v>0</v>
      </c>
      <c r="P260" s="394">
        <v>0</v>
      </c>
      <c r="Q260" s="394">
        <v>0</v>
      </c>
      <c r="R260" s="394">
        <v>0</v>
      </c>
      <c r="S260" s="394">
        <v>0</v>
      </c>
      <c r="T260" s="394">
        <v>0</v>
      </c>
      <c r="U260" s="394">
        <v>0</v>
      </c>
      <c r="V260" s="394">
        <v>0</v>
      </c>
      <c r="W260" s="394">
        <v>0</v>
      </c>
      <c r="X260" s="57"/>
    </row>
    <row r="261" spans="1:24" s="1" customFormat="1" ht="13" outlineLevel="3" x14ac:dyDescent="0.3">
      <c r="A261" s="57"/>
      <c r="B261" s="392">
        <v>43140602</v>
      </c>
      <c r="C261" s="391"/>
      <c r="D261" s="392" t="s">
        <v>1574</v>
      </c>
      <c r="E261" s="393"/>
      <c r="F261" s="394">
        <f t="shared" si="61"/>
        <v>0</v>
      </c>
      <c r="G261" s="395"/>
      <c r="H261" s="394">
        <f t="shared" si="62"/>
        <v>0</v>
      </c>
      <c r="I261" s="395"/>
      <c r="J261" s="396">
        <f t="shared" si="64"/>
        <v>0</v>
      </c>
      <c r="K261" s="393"/>
      <c r="L261" s="394">
        <v>0</v>
      </c>
      <c r="M261" s="394">
        <v>0</v>
      </c>
      <c r="N261" s="394">
        <v>0</v>
      </c>
      <c r="O261" s="394">
        <v>0</v>
      </c>
      <c r="P261" s="394">
        <v>0</v>
      </c>
      <c r="Q261" s="394">
        <v>0</v>
      </c>
      <c r="R261" s="394">
        <v>0</v>
      </c>
      <c r="S261" s="394">
        <v>0</v>
      </c>
      <c r="T261" s="394">
        <v>0</v>
      </c>
      <c r="U261" s="394">
        <v>0</v>
      </c>
      <c r="V261" s="394">
        <v>0</v>
      </c>
      <c r="W261" s="394">
        <v>0</v>
      </c>
      <c r="X261" s="57"/>
    </row>
    <row r="262" spans="1:24" s="1" customFormat="1" ht="13" outlineLevel="3" x14ac:dyDescent="0.3">
      <c r="B262" s="414">
        <v>431407</v>
      </c>
      <c r="C262" s="415"/>
      <c r="D262" s="416" t="s">
        <v>1578</v>
      </c>
      <c r="E262" s="393"/>
      <c r="F262" s="417">
        <f t="shared" si="61"/>
        <v>0</v>
      </c>
      <c r="G262" s="395"/>
      <c r="H262" s="417">
        <f t="shared" si="62"/>
        <v>0</v>
      </c>
      <c r="I262" s="395"/>
      <c r="J262" s="417">
        <f t="shared" si="64"/>
        <v>0</v>
      </c>
      <c r="K262" s="393"/>
      <c r="L262" s="394">
        <v>0</v>
      </c>
      <c r="M262" s="394">
        <v>0</v>
      </c>
      <c r="N262" s="394">
        <v>0</v>
      </c>
      <c r="O262" s="394">
        <v>0</v>
      </c>
      <c r="P262" s="394">
        <v>0</v>
      </c>
      <c r="Q262" s="394">
        <v>0</v>
      </c>
      <c r="R262" s="394">
        <v>0</v>
      </c>
      <c r="S262" s="394">
        <v>0</v>
      </c>
      <c r="T262" s="394">
        <v>0</v>
      </c>
      <c r="U262" s="394">
        <v>0</v>
      </c>
      <c r="V262" s="394">
        <v>0</v>
      </c>
      <c r="W262" s="394">
        <v>0</v>
      </c>
    </row>
    <row r="263" spans="1:24" s="1" customFormat="1" ht="29.25" customHeight="1" outlineLevel="3" x14ac:dyDescent="0.3">
      <c r="B263" s="408">
        <v>431409</v>
      </c>
      <c r="C263" s="407"/>
      <c r="D263" s="408" t="s">
        <v>62</v>
      </c>
      <c r="E263" s="393"/>
      <c r="F263" s="409">
        <f t="shared" si="61"/>
        <v>0</v>
      </c>
      <c r="G263" s="395"/>
      <c r="H263" s="409">
        <f t="shared" si="62"/>
        <v>0</v>
      </c>
      <c r="I263" s="395"/>
      <c r="J263" s="409">
        <f t="shared" si="64"/>
        <v>0</v>
      </c>
      <c r="K263" s="393"/>
      <c r="L263" s="409"/>
      <c r="M263" s="409"/>
      <c r="N263" s="409"/>
      <c r="O263" s="409"/>
      <c r="P263" s="409"/>
      <c r="Q263" s="409"/>
      <c r="R263" s="409"/>
      <c r="S263" s="409"/>
      <c r="T263" s="409"/>
      <c r="U263" s="409"/>
      <c r="V263" s="409"/>
      <c r="W263" s="409"/>
    </row>
    <row r="264" spans="1:24" s="1" customFormat="1" ht="22.5" customHeight="1" outlineLevel="3" x14ac:dyDescent="0.3">
      <c r="A264" s="57"/>
      <c r="B264" s="386">
        <v>4315</v>
      </c>
      <c r="C264" s="388"/>
      <c r="D264" s="388" t="s">
        <v>1581</v>
      </c>
      <c r="E264" s="379"/>
      <c r="F264" s="389">
        <f>SUM(L264:W264)</f>
        <v>0</v>
      </c>
      <c r="G264" s="381"/>
      <c r="H264" s="389">
        <f>SUM(L264:O264)</f>
        <v>0</v>
      </c>
      <c r="I264" s="381"/>
      <c r="J264" s="389">
        <f>SUM(P264:W264)</f>
        <v>0</v>
      </c>
      <c r="K264" s="379"/>
      <c r="L264" s="389">
        <f>SUM(L265)</f>
        <v>0</v>
      </c>
      <c r="M264" s="389">
        <f t="shared" ref="M264:W264" si="72">SUM(M265)</f>
        <v>0</v>
      </c>
      <c r="N264" s="389">
        <f t="shared" si="72"/>
        <v>0</v>
      </c>
      <c r="O264" s="389">
        <f t="shared" si="72"/>
        <v>0</v>
      </c>
      <c r="P264" s="389">
        <f t="shared" si="72"/>
        <v>0</v>
      </c>
      <c r="Q264" s="389">
        <f t="shared" si="72"/>
        <v>0</v>
      </c>
      <c r="R264" s="389">
        <f t="shared" si="72"/>
        <v>0</v>
      </c>
      <c r="S264" s="389">
        <f t="shared" si="72"/>
        <v>0</v>
      </c>
      <c r="T264" s="389">
        <f t="shared" si="72"/>
        <v>0</v>
      </c>
      <c r="U264" s="389">
        <f t="shared" si="72"/>
        <v>0</v>
      </c>
      <c r="V264" s="389">
        <f t="shared" si="72"/>
        <v>0</v>
      </c>
      <c r="W264" s="389">
        <f t="shared" si="72"/>
        <v>0</v>
      </c>
      <c r="X264" s="57"/>
    </row>
    <row r="265" spans="1:24" s="1" customFormat="1" ht="22.5" customHeight="1" outlineLevel="3" x14ac:dyDescent="0.3">
      <c r="A265" s="57"/>
      <c r="B265" s="390">
        <v>431501</v>
      </c>
      <c r="C265" s="391"/>
      <c r="D265" s="392" t="s">
        <v>1586</v>
      </c>
      <c r="E265" s="393"/>
      <c r="F265" s="394">
        <f t="shared" ref="F265" si="73">SUM(L265:W265)</f>
        <v>0</v>
      </c>
      <c r="G265" s="395"/>
      <c r="H265" s="394">
        <f t="shared" ref="H265" si="74">SUM(L265:O265)</f>
        <v>0</v>
      </c>
      <c r="I265" s="395"/>
      <c r="J265" s="396">
        <f t="shared" ref="J265" si="75">SUM(P265:W265)</f>
        <v>0</v>
      </c>
      <c r="K265" s="393"/>
      <c r="L265" s="394">
        <v>0</v>
      </c>
      <c r="M265" s="394">
        <v>0</v>
      </c>
      <c r="N265" s="394">
        <v>0</v>
      </c>
      <c r="O265" s="394">
        <v>0</v>
      </c>
      <c r="P265" s="394">
        <v>0</v>
      </c>
      <c r="Q265" s="394">
        <v>0</v>
      </c>
      <c r="R265" s="394">
        <v>0</v>
      </c>
      <c r="S265" s="394">
        <v>0</v>
      </c>
      <c r="T265" s="394">
        <v>0</v>
      </c>
      <c r="U265" s="394">
        <v>0</v>
      </c>
      <c r="V265" s="394">
        <v>0</v>
      </c>
      <c r="W265" s="394">
        <v>0</v>
      </c>
      <c r="X265" s="57"/>
    </row>
    <row r="266" spans="1:24" s="1" customFormat="1" ht="13" outlineLevel="1" x14ac:dyDescent="0.3">
      <c r="A266" s="57"/>
      <c r="B266" s="382">
        <v>44</v>
      </c>
      <c r="C266" s="383" t="s">
        <v>263</v>
      </c>
      <c r="D266" s="384" t="s">
        <v>151</v>
      </c>
      <c r="E266" s="379"/>
      <c r="F266" s="385">
        <f t="shared" si="61"/>
        <v>80025.320000000007</v>
      </c>
      <c r="G266" s="381"/>
      <c r="H266" s="385">
        <f t="shared" si="62"/>
        <v>22156.32</v>
      </c>
      <c r="I266" s="381"/>
      <c r="J266" s="385">
        <f t="shared" si="64"/>
        <v>57869.000000000007</v>
      </c>
      <c r="K266" s="379"/>
      <c r="L266" s="385">
        <f>SUM(L267)</f>
        <v>674.52</v>
      </c>
      <c r="M266" s="385">
        <f t="shared" ref="M266:W266" si="76">SUM(M267)</f>
        <v>7096.36</v>
      </c>
      <c r="N266" s="385">
        <f t="shared" si="76"/>
        <v>7289.08</v>
      </c>
      <c r="O266" s="385">
        <f t="shared" si="76"/>
        <v>7096.36</v>
      </c>
      <c r="P266" s="385">
        <f t="shared" si="76"/>
        <v>7192.72</v>
      </c>
      <c r="Q266" s="385">
        <f t="shared" si="76"/>
        <v>7385.44</v>
      </c>
      <c r="R266" s="385">
        <f t="shared" si="76"/>
        <v>7192.72</v>
      </c>
      <c r="S266" s="385">
        <f t="shared" si="76"/>
        <v>7289.08</v>
      </c>
      <c r="T266" s="385">
        <f t="shared" si="76"/>
        <v>7192.72</v>
      </c>
      <c r="U266" s="385">
        <f t="shared" si="76"/>
        <v>6941.8</v>
      </c>
      <c r="V266" s="385">
        <f t="shared" si="76"/>
        <v>7481.8</v>
      </c>
      <c r="W266" s="385">
        <f t="shared" si="76"/>
        <v>7192.72</v>
      </c>
      <c r="X266" s="57"/>
    </row>
    <row r="267" spans="1:24" s="1" customFormat="1" ht="13" outlineLevel="2" x14ac:dyDescent="0.3">
      <c r="A267" s="57"/>
      <c r="B267" s="386">
        <v>4401</v>
      </c>
      <c r="C267" s="387" t="s">
        <v>264</v>
      </c>
      <c r="D267" s="388" t="s">
        <v>151</v>
      </c>
      <c r="E267" s="379"/>
      <c r="F267" s="389">
        <f t="shared" si="61"/>
        <v>80025.320000000007</v>
      </c>
      <c r="G267" s="381"/>
      <c r="H267" s="389">
        <f t="shared" si="62"/>
        <v>22156.32</v>
      </c>
      <c r="I267" s="381"/>
      <c r="J267" s="389">
        <f t="shared" si="64"/>
        <v>57869.000000000007</v>
      </c>
      <c r="K267" s="379"/>
      <c r="L267" s="389">
        <v>674.52</v>
      </c>
      <c r="M267" s="389">
        <v>7096.36</v>
      </c>
      <c r="N267" s="389">
        <v>7289.08</v>
      </c>
      <c r="O267" s="389">
        <v>7096.36</v>
      </c>
      <c r="P267" s="389">
        <v>7192.72</v>
      </c>
      <c r="Q267" s="389">
        <v>7385.44</v>
      </c>
      <c r="R267" s="389">
        <v>7192.72</v>
      </c>
      <c r="S267" s="389">
        <v>7289.08</v>
      </c>
      <c r="T267" s="389">
        <v>7192.72</v>
      </c>
      <c r="U267" s="389">
        <v>6941.8</v>
      </c>
      <c r="V267" s="389">
        <v>7481.8</v>
      </c>
      <c r="W267" s="389">
        <v>7192.72</v>
      </c>
      <c r="X267" s="57"/>
    </row>
    <row r="268" spans="1:24" s="1" customFormat="1" ht="13" outlineLevel="1" x14ac:dyDescent="0.3">
      <c r="A268" s="57"/>
      <c r="B268" s="382">
        <v>45</v>
      </c>
      <c r="C268" s="383" t="s">
        <v>265</v>
      </c>
      <c r="D268" s="384" t="s">
        <v>616</v>
      </c>
      <c r="E268" s="379"/>
      <c r="F268" s="385">
        <f t="shared" si="61"/>
        <v>0</v>
      </c>
      <c r="G268" s="381"/>
      <c r="H268" s="385">
        <f t="shared" si="62"/>
        <v>0</v>
      </c>
      <c r="I268" s="381"/>
      <c r="J268" s="385">
        <f t="shared" si="64"/>
        <v>0</v>
      </c>
      <c r="K268" s="379"/>
      <c r="L268" s="385">
        <f>SUM(L269)</f>
        <v>0</v>
      </c>
      <c r="M268" s="385">
        <f t="shared" ref="M268:W268" si="77">SUM(M269)</f>
        <v>0</v>
      </c>
      <c r="N268" s="385">
        <f t="shared" si="77"/>
        <v>0</v>
      </c>
      <c r="O268" s="385">
        <f t="shared" si="77"/>
        <v>0</v>
      </c>
      <c r="P268" s="385">
        <f t="shared" si="77"/>
        <v>0</v>
      </c>
      <c r="Q268" s="385">
        <f t="shared" si="77"/>
        <v>0</v>
      </c>
      <c r="R268" s="385">
        <f t="shared" si="77"/>
        <v>0</v>
      </c>
      <c r="S268" s="385">
        <f t="shared" si="77"/>
        <v>0</v>
      </c>
      <c r="T268" s="385">
        <f t="shared" si="77"/>
        <v>0</v>
      </c>
      <c r="U268" s="385">
        <f t="shared" si="77"/>
        <v>0</v>
      </c>
      <c r="V268" s="385">
        <f t="shared" si="77"/>
        <v>0</v>
      </c>
      <c r="W268" s="385">
        <f t="shared" si="77"/>
        <v>0</v>
      </c>
      <c r="X268" s="57"/>
    </row>
    <row r="269" spans="1:24" s="1" customFormat="1" ht="13" outlineLevel="2" x14ac:dyDescent="0.3">
      <c r="A269" s="57"/>
      <c r="B269" s="386">
        <v>4501</v>
      </c>
      <c r="C269" s="387" t="s">
        <v>266</v>
      </c>
      <c r="D269" s="388" t="s">
        <v>152</v>
      </c>
      <c r="E269" s="379"/>
      <c r="F269" s="389">
        <f t="shared" si="61"/>
        <v>0</v>
      </c>
      <c r="G269" s="381"/>
      <c r="H269" s="389">
        <f t="shared" si="62"/>
        <v>0</v>
      </c>
      <c r="I269" s="381"/>
      <c r="J269" s="389">
        <f t="shared" si="64"/>
        <v>0</v>
      </c>
      <c r="K269" s="379"/>
      <c r="L269" s="389">
        <f>SUM(L270:L273)</f>
        <v>0</v>
      </c>
      <c r="M269" s="389">
        <f t="shared" ref="M269:W269" si="78">SUM(M270:M273)</f>
        <v>0</v>
      </c>
      <c r="N269" s="389">
        <f t="shared" si="78"/>
        <v>0</v>
      </c>
      <c r="O269" s="389">
        <f t="shared" si="78"/>
        <v>0</v>
      </c>
      <c r="P269" s="389">
        <f t="shared" si="78"/>
        <v>0</v>
      </c>
      <c r="Q269" s="389">
        <f t="shared" si="78"/>
        <v>0</v>
      </c>
      <c r="R269" s="389">
        <f t="shared" si="78"/>
        <v>0</v>
      </c>
      <c r="S269" s="389">
        <f t="shared" si="78"/>
        <v>0</v>
      </c>
      <c r="T269" s="389">
        <f t="shared" si="78"/>
        <v>0</v>
      </c>
      <c r="U269" s="389">
        <f t="shared" si="78"/>
        <v>0</v>
      </c>
      <c r="V269" s="389">
        <f t="shared" si="78"/>
        <v>0</v>
      </c>
      <c r="W269" s="389">
        <f t="shared" si="78"/>
        <v>0</v>
      </c>
      <c r="X269" s="57"/>
    </row>
    <row r="270" spans="1:24" s="1" customFormat="1" ht="13" outlineLevel="3" x14ac:dyDescent="0.3">
      <c r="A270" s="57"/>
      <c r="B270" s="390">
        <v>450101</v>
      </c>
      <c r="C270" s="391" t="s">
        <v>617</v>
      </c>
      <c r="D270" s="392" t="s">
        <v>1253</v>
      </c>
      <c r="E270" s="393"/>
      <c r="F270" s="394">
        <f t="shared" si="61"/>
        <v>0</v>
      </c>
      <c r="G270" s="395"/>
      <c r="H270" s="394">
        <f t="shared" si="62"/>
        <v>0</v>
      </c>
      <c r="I270" s="395"/>
      <c r="J270" s="396">
        <f t="shared" si="64"/>
        <v>0</v>
      </c>
      <c r="K270" s="393"/>
      <c r="L270" s="394">
        <v>0</v>
      </c>
      <c r="M270" s="394">
        <v>0</v>
      </c>
      <c r="N270" s="394">
        <v>0</v>
      </c>
      <c r="O270" s="394">
        <v>0</v>
      </c>
      <c r="P270" s="394">
        <v>0</v>
      </c>
      <c r="Q270" s="394">
        <v>0</v>
      </c>
      <c r="R270" s="394">
        <v>0</v>
      </c>
      <c r="S270" s="394">
        <v>0</v>
      </c>
      <c r="T270" s="394">
        <v>0</v>
      </c>
      <c r="U270" s="394">
        <v>0</v>
      </c>
      <c r="V270" s="394">
        <v>0</v>
      </c>
      <c r="W270" s="394">
        <v>0</v>
      </c>
      <c r="X270" s="57"/>
    </row>
    <row r="271" spans="1:24" s="1" customFormat="1" ht="13" outlineLevel="3" x14ac:dyDescent="0.3">
      <c r="A271" s="57"/>
      <c r="B271" s="390">
        <v>450102</v>
      </c>
      <c r="C271" s="391" t="s">
        <v>618</v>
      </c>
      <c r="D271" s="392" t="s">
        <v>1254</v>
      </c>
      <c r="E271" s="393"/>
      <c r="F271" s="394">
        <f t="shared" si="61"/>
        <v>0</v>
      </c>
      <c r="G271" s="395"/>
      <c r="H271" s="394">
        <f t="shared" si="62"/>
        <v>0</v>
      </c>
      <c r="I271" s="395"/>
      <c r="J271" s="396">
        <f t="shared" si="64"/>
        <v>0</v>
      </c>
      <c r="K271" s="393"/>
      <c r="L271" s="394">
        <v>0</v>
      </c>
      <c r="M271" s="394">
        <v>0</v>
      </c>
      <c r="N271" s="394">
        <v>0</v>
      </c>
      <c r="O271" s="394">
        <v>0</v>
      </c>
      <c r="P271" s="394">
        <v>0</v>
      </c>
      <c r="Q271" s="394">
        <v>0</v>
      </c>
      <c r="R271" s="394">
        <v>0</v>
      </c>
      <c r="S271" s="394">
        <v>0</v>
      </c>
      <c r="T271" s="394">
        <v>0</v>
      </c>
      <c r="U271" s="394">
        <v>0</v>
      </c>
      <c r="V271" s="394">
        <v>0</v>
      </c>
      <c r="W271" s="394">
        <v>0</v>
      </c>
      <c r="X271" s="57"/>
    </row>
    <row r="272" spans="1:24" s="1" customFormat="1" ht="13" outlineLevel="3" x14ac:dyDescent="0.3">
      <c r="A272" s="57"/>
      <c r="B272" s="390">
        <v>450103</v>
      </c>
      <c r="C272" s="391" t="s">
        <v>619</v>
      </c>
      <c r="D272" s="392" t="s">
        <v>1255</v>
      </c>
      <c r="E272" s="393"/>
      <c r="F272" s="394">
        <f t="shared" si="61"/>
        <v>0</v>
      </c>
      <c r="G272" s="395"/>
      <c r="H272" s="394">
        <f t="shared" si="62"/>
        <v>0</v>
      </c>
      <c r="I272" s="395"/>
      <c r="J272" s="396">
        <f t="shared" si="64"/>
        <v>0</v>
      </c>
      <c r="K272" s="393"/>
      <c r="L272" s="394">
        <v>0</v>
      </c>
      <c r="M272" s="394">
        <v>0</v>
      </c>
      <c r="N272" s="394">
        <v>0</v>
      </c>
      <c r="O272" s="394">
        <v>0</v>
      </c>
      <c r="P272" s="394">
        <v>0</v>
      </c>
      <c r="Q272" s="394">
        <v>0</v>
      </c>
      <c r="R272" s="394">
        <v>0</v>
      </c>
      <c r="S272" s="394">
        <v>0</v>
      </c>
      <c r="T272" s="394">
        <v>0</v>
      </c>
      <c r="U272" s="394">
        <v>0</v>
      </c>
      <c r="V272" s="394">
        <v>0</v>
      </c>
      <c r="W272" s="394">
        <v>0</v>
      </c>
      <c r="X272" s="57"/>
    </row>
    <row r="273" spans="1:24" s="1" customFormat="1" ht="13" outlineLevel="3" x14ac:dyDescent="0.3">
      <c r="A273" s="57"/>
      <c r="B273" s="390">
        <v>450104</v>
      </c>
      <c r="C273" s="391" t="s">
        <v>620</v>
      </c>
      <c r="D273" s="392" t="s">
        <v>1256</v>
      </c>
      <c r="E273" s="393"/>
      <c r="F273" s="394">
        <f t="shared" si="61"/>
        <v>0</v>
      </c>
      <c r="G273" s="395"/>
      <c r="H273" s="394">
        <f t="shared" si="62"/>
        <v>0</v>
      </c>
      <c r="I273" s="395"/>
      <c r="J273" s="396">
        <f t="shared" si="64"/>
        <v>0</v>
      </c>
      <c r="K273" s="393"/>
      <c r="L273" s="394">
        <v>0</v>
      </c>
      <c r="M273" s="394">
        <v>0</v>
      </c>
      <c r="N273" s="394">
        <v>0</v>
      </c>
      <c r="O273" s="394">
        <v>0</v>
      </c>
      <c r="P273" s="394">
        <v>0</v>
      </c>
      <c r="Q273" s="394">
        <v>0</v>
      </c>
      <c r="R273" s="394">
        <v>0</v>
      </c>
      <c r="S273" s="394">
        <v>0</v>
      </c>
      <c r="T273" s="394">
        <v>0</v>
      </c>
      <c r="U273" s="394">
        <v>0</v>
      </c>
      <c r="V273" s="394">
        <v>0</v>
      </c>
      <c r="W273" s="394">
        <v>0</v>
      </c>
      <c r="X273" s="57"/>
    </row>
    <row r="274" spans="1:24" s="1" customFormat="1" ht="27.75" customHeight="1" outlineLevel="1" x14ac:dyDescent="0.3">
      <c r="A274" s="57"/>
      <c r="B274" s="382">
        <v>49</v>
      </c>
      <c r="C274" s="383" t="s">
        <v>267</v>
      </c>
      <c r="D274" s="384" t="s">
        <v>621</v>
      </c>
      <c r="E274" s="379"/>
      <c r="F274" s="385">
        <f t="shared" si="61"/>
        <v>0</v>
      </c>
      <c r="G274" s="418"/>
      <c r="H274" s="385">
        <f t="shared" si="62"/>
        <v>0</v>
      </c>
      <c r="I274" s="418"/>
      <c r="J274" s="385">
        <f t="shared" si="64"/>
        <v>0</v>
      </c>
      <c r="K274" s="379"/>
      <c r="L274" s="385">
        <f>SUM(L275)</f>
        <v>0</v>
      </c>
      <c r="M274" s="385">
        <f t="shared" ref="M274:W274" si="79">SUM(M275)</f>
        <v>0</v>
      </c>
      <c r="N274" s="385">
        <f t="shared" si="79"/>
        <v>0</v>
      </c>
      <c r="O274" s="385">
        <f t="shared" si="79"/>
        <v>0</v>
      </c>
      <c r="P274" s="385">
        <f t="shared" si="79"/>
        <v>0</v>
      </c>
      <c r="Q274" s="385">
        <f t="shared" si="79"/>
        <v>0</v>
      </c>
      <c r="R274" s="385">
        <f t="shared" si="79"/>
        <v>0</v>
      </c>
      <c r="S274" s="385">
        <f t="shared" si="79"/>
        <v>0</v>
      </c>
      <c r="T274" s="385">
        <f t="shared" si="79"/>
        <v>0</v>
      </c>
      <c r="U274" s="385">
        <f t="shared" si="79"/>
        <v>0</v>
      </c>
      <c r="V274" s="385">
        <f t="shared" si="79"/>
        <v>0</v>
      </c>
      <c r="W274" s="385">
        <f t="shared" si="79"/>
        <v>0</v>
      </c>
      <c r="X274" s="57"/>
    </row>
    <row r="275" spans="1:24" s="1" customFormat="1" ht="13" outlineLevel="2" x14ac:dyDescent="0.3">
      <c r="A275" s="57"/>
      <c r="B275" s="386">
        <v>4901</v>
      </c>
      <c r="C275" s="386" t="s">
        <v>268</v>
      </c>
      <c r="D275" s="388" t="s">
        <v>153</v>
      </c>
      <c r="E275" s="379"/>
      <c r="F275" s="389">
        <f t="shared" si="61"/>
        <v>0</v>
      </c>
      <c r="G275" s="381"/>
      <c r="H275" s="389">
        <f t="shared" si="62"/>
        <v>0</v>
      </c>
      <c r="I275" s="381"/>
      <c r="J275" s="389">
        <f t="shared" si="64"/>
        <v>0</v>
      </c>
      <c r="K275" s="379"/>
      <c r="L275" s="389">
        <f>SUM(L276:L279)</f>
        <v>0</v>
      </c>
      <c r="M275" s="389">
        <f t="shared" ref="M275:W275" si="80">SUM(M276:M279)</f>
        <v>0</v>
      </c>
      <c r="N275" s="389">
        <f t="shared" si="80"/>
        <v>0</v>
      </c>
      <c r="O275" s="389">
        <f t="shared" si="80"/>
        <v>0</v>
      </c>
      <c r="P275" s="389">
        <f t="shared" si="80"/>
        <v>0</v>
      </c>
      <c r="Q275" s="389">
        <f t="shared" si="80"/>
        <v>0</v>
      </c>
      <c r="R275" s="389">
        <f t="shared" si="80"/>
        <v>0</v>
      </c>
      <c r="S275" s="389">
        <f t="shared" si="80"/>
        <v>0</v>
      </c>
      <c r="T275" s="389">
        <f t="shared" si="80"/>
        <v>0</v>
      </c>
      <c r="U275" s="389">
        <f t="shared" si="80"/>
        <v>0</v>
      </c>
      <c r="V275" s="389">
        <f t="shared" si="80"/>
        <v>0</v>
      </c>
      <c r="W275" s="389">
        <f t="shared" si="80"/>
        <v>0</v>
      </c>
      <c r="X275" s="57"/>
    </row>
    <row r="276" spans="1:24" s="1" customFormat="1" ht="13" outlineLevel="3" x14ac:dyDescent="0.3">
      <c r="A276" s="57"/>
      <c r="B276" s="390">
        <v>490101</v>
      </c>
      <c r="C276" s="390" t="s">
        <v>622</v>
      </c>
      <c r="D276" s="392" t="s">
        <v>623</v>
      </c>
      <c r="E276" s="393"/>
      <c r="F276" s="394">
        <f t="shared" si="61"/>
        <v>0</v>
      </c>
      <c r="G276" s="395"/>
      <c r="H276" s="394">
        <f t="shared" si="62"/>
        <v>0</v>
      </c>
      <c r="I276" s="395"/>
      <c r="J276" s="396">
        <f t="shared" si="64"/>
        <v>0</v>
      </c>
      <c r="K276" s="393"/>
      <c r="L276" s="394">
        <v>0</v>
      </c>
      <c r="M276" s="394">
        <v>0</v>
      </c>
      <c r="N276" s="394">
        <v>0</v>
      </c>
      <c r="O276" s="394">
        <v>0</v>
      </c>
      <c r="P276" s="394">
        <v>0</v>
      </c>
      <c r="Q276" s="394">
        <v>0</v>
      </c>
      <c r="R276" s="394">
        <v>0</v>
      </c>
      <c r="S276" s="394">
        <v>0</v>
      </c>
      <c r="T276" s="394">
        <v>0</v>
      </c>
      <c r="U276" s="394">
        <v>0</v>
      </c>
      <c r="V276" s="394">
        <v>0</v>
      </c>
      <c r="W276" s="394">
        <v>0</v>
      </c>
      <c r="X276" s="57"/>
    </row>
    <row r="277" spans="1:24" s="1" customFormat="1" ht="13" outlineLevel="3" x14ac:dyDescent="0.3">
      <c r="A277" s="57"/>
      <c r="B277" s="390">
        <v>490102</v>
      </c>
      <c r="C277" s="390" t="s">
        <v>624</v>
      </c>
      <c r="D277" s="392" t="s">
        <v>462</v>
      </c>
      <c r="E277" s="393"/>
      <c r="F277" s="394">
        <f t="shared" si="61"/>
        <v>0</v>
      </c>
      <c r="G277" s="395"/>
      <c r="H277" s="394">
        <f t="shared" si="62"/>
        <v>0</v>
      </c>
      <c r="I277" s="395"/>
      <c r="J277" s="396">
        <f t="shared" si="64"/>
        <v>0</v>
      </c>
      <c r="K277" s="393"/>
      <c r="L277" s="394">
        <v>0</v>
      </c>
      <c r="M277" s="394">
        <v>0</v>
      </c>
      <c r="N277" s="394">
        <v>0</v>
      </c>
      <c r="O277" s="394">
        <v>0</v>
      </c>
      <c r="P277" s="394">
        <v>0</v>
      </c>
      <c r="Q277" s="394">
        <v>0</v>
      </c>
      <c r="R277" s="394">
        <v>0</v>
      </c>
      <c r="S277" s="394">
        <v>0</v>
      </c>
      <c r="T277" s="394">
        <v>0</v>
      </c>
      <c r="U277" s="394">
        <v>0</v>
      </c>
      <c r="V277" s="394">
        <v>0</v>
      </c>
      <c r="W277" s="394">
        <v>0</v>
      </c>
      <c r="X277" s="57"/>
    </row>
    <row r="278" spans="1:24" s="1" customFormat="1" ht="13" outlineLevel="3" x14ac:dyDescent="0.3">
      <c r="A278" s="57"/>
      <c r="B278" s="390">
        <v>490103</v>
      </c>
      <c r="C278" s="390" t="s">
        <v>625</v>
      </c>
      <c r="D278" s="392" t="s">
        <v>24</v>
      </c>
      <c r="E278" s="393"/>
      <c r="F278" s="394">
        <f t="shared" si="61"/>
        <v>0</v>
      </c>
      <c r="G278" s="395"/>
      <c r="H278" s="394">
        <f t="shared" si="62"/>
        <v>0</v>
      </c>
      <c r="I278" s="395"/>
      <c r="J278" s="396">
        <f t="shared" si="64"/>
        <v>0</v>
      </c>
      <c r="K278" s="393"/>
      <c r="L278" s="394">
        <v>0</v>
      </c>
      <c r="M278" s="394">
        <v>0</v>
      </c>
      <c r="N278" s="394">
        <v>0</v>
      </c>
      <c r="O278" s="394">
        <v>0</v>
      </c>
      <c r="P278" s="394">
        <v>0</v>
      </c>
      <c r="Q278" s="394">
        <v>0</v>
      </c>
      <c r="R278" s="394">
        <v>0</v>
      </c>
      <c r="S278" s="394">
        <v>0</v>
      </c>
      <c r="T278" s="394">
        <v>0</v>
      </c>
      <c r="U278" s="394">
        <v>0</v>
      </c>
      <c r="V278" s="394">
        <v>0</v>
      </c>
      <c r="W278" s="394">
        <v>0</v>
      </c>
      <c r="X278" s="57"/>
    </row>
    <row r="279" spans="1:24" s="1" customFormat="1" ht="13" outlineLevel="3" x14ac:dyDescent="0.3">
      <c r="A279" s="57"/>
      <c r="B279" s="390">
        <v>490109</v>
      </c>
      <c r="C279" s="390" t="s">
        <v>626</v>
      </c>
      <c r="D279" s="392" t="s">
        <v>151</v>
      </c>
      <c r="E279" s="393"/>
      <c r="F279" s="394">
        <f t="shared" si="61"/>
        <v>0</v>
      </c>
      <c r="G279" s="395"/>
      <c r="H279" s="394">
        <f t="shared" si="62"/>
        <v>0</v>
      </c>
      <c r="I279" s="395"/>
      <c r="J279" s="396">
        <f t="shared" si="64"/>
        <v>0</v>
      </c>
      <c r="K279" s="393"/>
      <c r="L279" s="394">
        <v>0</v>
      </c>
      <c r="M279" s="394">
        <v>0</v>
      </c>
      <c r="N279" s="394">
        <v>0</v>
      </c>
      <c r="O279" s="394">
        <v>0</v>
      </c>
      <c r="P279" s="394">
        <v>0</v>
      </c>
      <c r="Q279" s="394">
        <v>0</v>
      </c>
      <c r="R279" s="394">
        <v>0</v>
      </c>
      <c r="S279" s="394">
        <v>0</v>
      </c>
      <c r="T279" s="394">
        <v>0</v>
      </c>
      <c r="U279" s="394">
        <v>0</v>
      </c>
      <c r="V279" s="394">
        <v>0</v>
      </c>
      <c r="W279" s="394">
        <v>0</v>
      </c>
      <c r="X279" s="57"/>
    </row>
    <row r="280" spans="1:24" s="1" customFormat="1" ht="13" x14ac:dyDescent="0.3">
      <c r="A280" s="57"/>
      <c r="B280" s="371">
        <v>5</v>
      </c>
      <c r="C280" s="371" t="s">
        <v>269</v>
      </c>
      <c r="D280" s="369" t="s">
        <v>77</v>
      </c>
      <c r="E280" s="379"/>
      <c r="F280" s="404">
        <f t="shared" si="61"/>
        <v>139736.75999999998</v>
      </c>
      <c r="G280" s="381"/>
      <c r="H280" s="404">
        <f t="shared" si="62"/>
        <v>82679.3</v>
      </c>
      <c r="I280" s="381"/>
      <c r="J280" s="405">
        <f t="shared" si="64"/>
        <v>57057.460000000006</v>
      </c>
      <c r="K280" s="379"/>
      <c r="L280" s="404">
        <f>L281+L433</f>
        <v>46024.15</v>
      </c>
      <c r="M280" s="404">
        <f t="shared" ref="M280:W280" si="81">M281+M433</f>
        <v>10091.719999999999</v>
      </c>
      <c r="N280" s="404">
        <f t="shared" si="81"/>
        <v>10756.98</v>
      </c>
      <c r="O280" s="404">
        <f t="shared" si="81"/>
        <v>15806.45</v>
      </c>
      <c r="P280" s="404">
        <f t="shared" si="81"/>
        <v>6029.75</v>
      </c>
      <c r="Q280" s="404">
        <f t="shared" si="81"/>
        <v>494.14</v>
      </c>
      <c r="R280" s="404">
        <f t="shared" si="81"/>
        <v>36298.5</v>
      </c>
      <c r="S280" s="404">
        <f t="shared" si="81"/>
        <v>286.58</v>
      </c>
      <c r="T280" s="404">
        <f t="shared" si="81"/>
        <v>3096.23</v>
      </c>
      <c r="U280" s="404">
        <f t="shared" si="81"/>
        <v>281.89999999999998</v>
      </c>
      <c r="V280" s="404">
        <f t="shared" si="81"/>
        <v>10425.299999999999</v>
      </c>
      <c r="W280" s="404">
        <f t="shared" si="81"/>
        <v>145.06</v>
      </c>
      <c r="X280" s="57"/>
    </row>
    <row r="281" spans="1:24" s="1" customFormat="1" ht="13" outlineLevel="1" x14ac:dyDescent="0.3">
      <c r="A281" s="57"/>
      <c r="B281" s="382">
        <v>51</v>
      </c>
      <c r="C281" s="382" t="s">
        <v>270</v>
      </c>
      <c r="D281" s="384" t="s">
        <v>26</v>
      </c>
      <c r="E281" s="379"/>
      <c r="F281" s="385">
        <f t="shared" si="61"/>
        <v>139736.75999999998</v>
      </c>
      <c r="G281" s="381"/>
      <c r="H281" s="385">
        <f t="shared" si="62"/>
        <v>82679.3</v>
      </c>
      <c r="I281" s="381"/>
      <c r="J281" s="385">
        <f t="shared" si="64"/>
        <v>57057.460000000006</v>
      </c>
      <c r="K281" s="379"/>
      <c r="L281" s="385">
        <f>SUM(L282+L283+L284+L302+L402+L426)</f>
        <v>46024.15</v>
      </c>
      <c r="M281" s="385">
        <f t="shared" ref="M281:W281" si="82">SUM(M282+M283+M284+M302+M402+M426)</f>
        <v>10091.719999999999</v>
      </c>
      <c r="N281" s="385">
        <f t="shared" si="82"/>
        <v>10756.98</v>
      </c>
      <c r="O281" s="385">
        <f t="shared" si="82"/>
        <v>15806.45</v>
      </c>
      <c r="P281" s="385">
        <f t="shared" si="82"/>
        <v>6029.75</v>
      </c>
      <c r="Q281" s="385">
        <f t="shared" si="82"/>
        <v>494.14</v>
      </c>
      <c r="R281" s="385">
        <f t="shared" si="82"/>
        <v>36298.5</v>
      </c>
      <c r="S281" s="385">
        <f t="shared" si="82"/>
        <v>286.58</v>
      </c>
      <c r="T281" s="385">
        <f t="shared" si="82"/>
        <v>3096.23</v>
      </c>
      <c r="U281" s="385">
        <f t="shared" si="82"/>
        <v>281.89999999999998</v>
      </c>
      <c r="V281" s="385">
        <f t="shared" si="82"/>
        <v>10425.299999999999</v>
      </c>
      <c r="W281" s="385">
        <f t="shared" si="82"/>
        <v>145.06</v>
      </c>
      <c r="X281" s="57"/>
    </row>
    <row r="282" spans="1:24" s="1" customFormat="1" ht="13" outlineLevel="2" x14ac:dyDescent="0.3">
      <c r="A282" s="57"/>
      <c r="B282" s="386">
        <v>5101</v>
      </c>
      <c r="C282" s="386" t="s">
        <v>271</v>
      </c>
      <c r="D282" s="388" t="s">
        <v>627</v>
      </c>
      <c r="E282" s="379"/>
      <c r="F282" s="389">
        <f t="shared" si="61"/>
        <v>0</v>
      </c>
      <c r="G282" s="381"/>
      <c r="H282" s="389">
        <f t="shared" si="62"/>
        <v>0</v>
      </c>
      <c r="I282" s="381"/>
      <c r="J282" s="389">
        <f t="shared" si="64"/>
        <v>0</v>
      </c>
      <c r="K282" s="379"/>
      <c r="L282" s="389"/>
      <c r="M282" s="389"/>
      <c r="N282" s="389"/>
      <c r="O282" s="389"/>
      <c r="P282" s="389"/>
      <c r="Q282" s="389"/>
      <c r="R282" s="389"/>
      <c r="S282" s="389"/>
      <c r="T282" s="389"/>
      <c r="U282" s="389"/>
      <c r="V282" s="389"/>
      <c r="W282" s="389"/>
      <c r="X282" s="57"/>
    </row>
    <row r="283" spans="1:24" s="1" customFormat="1" ht="13" outlineLevel="2" x14ac:dyDescent="0.3">
      <c r="A283" s="57"/>
      <c r="B283" s="386">
        <v>5102</v>
      </c>
      <c r="C283" s="386" t="s">
        <v>272</v>
      </c>
      <c r="D283" s="388" t="s">
        <v>273</v>
      </c>
      <c r="E283" s="379"/>
      <c r="F283" s="389">
        <f t="shared" si="61"/>
        <v>0</v>
      </c>
      <c r="G283" s="381"/>
      <c r="H283" s="389">
        <f t="shared" si="62"/>
        <v>0</v>
      </c>
      <c r="I283" s="381"/>
      <c r="J283" s="389">
        <f t="shared" si="64"/>
        <v>0</v>
      </c>
      <c r="K283" s="379"/>
      <c r="L283" s="389"/>
      <c r="M283" s="389"/>
      <c r="N283" s="389"/>
      <c r="O283" s="389"/>
      <c r="P283" s="389"/>
      <c r="Q283" s="389"/>
      <c r="R283" s="389"/>
      <c r="S283" s="389"/>
      <c r="T283" s="389"/>
      <c r="U283" s="389"/>
      <c r="V283" s="389"/>
      <c r="W283" s="389"/>
      <c r="X283" s="57"/>
    </row>
    <row r="284" spans="1:24" s="1" customFormat="1" ht="13" outlineLevel="2" x14ac:dyDescent="0.3">
      <c r="A284" s="57"/>
      <c r="B284" s="386">
        <v>5103</v>
      </c>
      <c r="C284" s="386" t="s">
        <v>1543</v>
      </c>
      <c r="D284" s="388" t="s">
        <v>1620</v>
      </c>
      <c r="E284" s="379"/>
      <c r="F284" s="389">
        <f>SUM(L284:W284)</f>
        <v>0</v>
      </c>
      <c r="G284" s="381"/>
      <c r="H284" s="389">
        <f>SUM(L284:O284)</f>
        <v>0</v>
      </c>
      <c r="I284" s="381"/>
      <c r="J284" s="389">
        <f>SUM(P284:W284)</f>
        <v>0</v>
      </c>
      <c r="K284" s="379"/>
      <c r="L284" s="389">
        <f>SUM(L285+L289+L292+L296)</f>
        <v>0</v>
      </c>
      <c r="M284" s="389">
        <f t="shared" ref="M284:W284" si="83">SUM(M285+M289+M292+M296)</f>
        <v>0</v>
      </c>
      <c r="N284" s="389">
        <f t="shared" si="83"/>
        <v>0</v>
      </c>
      <c r="O284" s="389">
        <f t="shared" si="83"/>
        <v>0</v>
      </c>
      <c r="P284" s="389">
        <f t="shared" si="83"/>
        <v>0</v>
      </c>
      <c r="Q284" s="389">
        <f t="shared" si="83"/>
        <v>0</v>
      </c>
      <c r="R284" s="389">
        <f t="shared" si="83"/>
        <v>0</v>
      </c>
      <c r="S284" s="389">
        <f t="shared" si="83"/>
        <v>0</v>
      </c>
      <c r="T284" s="389">
        <f t="shared" si="83"/>
        <v>0</v>
      </c>
      <c r="U284" s="389">
        <f t="shared" si="83"/>
        <v>0</v>
      </c>
      <c r="V284" s="389">
        <f t="shared" si="83"/>
        <v>0</v>
      </c>
      <c r="W284" s="389">
        <f t="shared" si="83"/>
        <v>0</v>
      </c>
      <c r="X284" s="57"/>
    </row>
    <row r="285" spans="1:24" s="1" customFormat="1" ht="13" outlineLevel="2" x14ac:dyDescent="0.3">
      <c r="A285" s="57"/>
      <c r="B285" s="406">
        <v>510301</v>
      </c>
      <c r="C285" s="407" t="s">
        <v>63</v>
      </c>
      <c r="D285" s="408" t="s">
        <v>161</v>
      </c>
      <c r="E285" s="379"/>
      <c r="F285" s="409">
        <f t="shared" ref="F285:F301" si="84">SUM(L285:W285)</f>
        <v>0</v>
      </c>
      <c r="G285" s="381"/>
      <c r="H285" s="409">
        <f t="shared" ref="H285:H301" si="85">SUM(L285:O285)</f>
        <v>0</v>
      </c>
      <c r="I285" s="381"/>
      <c r="J285" s="409">
        <f t="shared" ref="J285:J301" si="86">SUM(P285:W285)</f>
        <v>0</v>
      </c>
      <c r="K285" s="379"/>
      <c r="L285" s="409">
        <f>SUM(L286:L288)</f>
        <v>0</v>
      </c>
      <c r="M285" s="409">
        <f t="shared" ref="M285:W285" si="87">SUM(M286:M288)</f>
        <v>0</v>
      </c>
      <c r="N285" s="409">
        <f t="shared" si="87"/>
        <v>0</v>
      </c>
      <c r="O285" s="409">
        <f t="shared" si="87"/>
        <v>0</v>
      </c>
      <c r="P285" s="409">
        <f t="shared" si="87"/>
        <v>0</v>
      </c>
      <c r="Q285" s="409">
        <f t="shared" si="87"/>
        <v>0</v>
      </c>
      <c r="R285" s="409">
        <f t="shared" si="87"/>
        <v>0</v>
      </c>
      <c r="S285" s="409">
        <f t="shared" si="87"/>
        <v>0</v>
      </c>
      <c r="T285" s="409">
        <f t="shared" si="87"/>
        <v>0</v>
      </c>
      <c r="U285" s="409">
        <f t="shared" si="87"/>
        <v>0</v>
      </c>
      <c r="V285" s="409">
        <f t="shared" si="87"/>
        <v>0</v>
      </c>
      <c r="W285" s="409">
        <f t="shared" si="87"/>
        <v>0</v>
      </c>
      <c r="X285" s="57"/>
    </row>
    <row r="286" spans="1:24" s="1" customFormat="1" ht="13" outlineLevel="3" x14ac:dyDescent="0.3">
      <c r="A286" s="57"/>
      <c r="B286" s="390">
        <v>51030101</v>
      </c>
      <c r="C286" s="391" t="s">
        <v>715</v>
      </c>
      <c r="D286" s="392" t="s">
        <v>1614</v>
      </c>
      <c r="E286" s="393"/>
      <c r="F286" s="394">
        <f t="shared" si="84"/>
        <v>0</v>
      </c>
      <c r="G286" s="398"/>
      <c r="H286" s="394">
        <f t="shared" si="85"/>
        <v>0</v>
      </c>
      <c r="I286" s="398"/>
      <c r="J286" s="396">
        <f t="shared" si="86"/>
        <v>0</v>
      </c>
      <c r="K286" s="393"/>
      <c r="L286" s="394">
        <v>0</v>
      </c>
      <c r="M286" s="394">
        <v>0</v>
      </c>
      <c r="N286" s="394">
        <v>0</v>
      </c>
      <c r="O286" s="394">
        <v>0</v>
      </c>
      <c r="P286" s="394">
        <v>0</v>
      </c>
      <c r="Q286" s="394">
        <v>0</v>
      </c>
      <c r="R286" s="394">
        <v>0</v>
      </c>
      <c r="S286" s="394">
        <v>0</v>
      </c>
      <c r="T286" s="394">
        <v>0</v>
      </c>
      <c r="U286" s="394">
        <v>0</v>
      </c>
      <c r="V286" s="394">
        <v>0</v>
      </c>
      <c r="W286" s="394">
        <v>0</v>
      </c>
      <c r="X286" s="57"/>
    </row>
    <row r="287" spans="1:24" s="1" customFormat="1" ht="13" outlineLevel="3" x14ac:dyDescent="0.3">
      <c r="A287" s="57"/>
      <c r="B287" s="390">
        <v>51030102</v>
      </c>
      <c r="C287" s="391" t="s">
        <v>716</v>
      </c>
      <c r="D287" s="392" t="s">
        <v>1615</v>
      </c>
      <c r="E287" s="393"/>
      <c r="F287" s="394">
        <f t="shared" si="84"/>
        <v>0</v>
      </c>
      <c r="G287" s="419"/>
      <c r="H287" s="394">
        <f t="shared" si="85"/>
        <v>0</v>
      </c>
      <c r="I287" s="419"/>
      <c r="J287" s="396">
        <f t="shared" si="86"/>
        <v>0</v>
      </c>
      <c r="K287" s="393"/>
      <c r="L287" s="394">
        <v>0</v>
      </c>
      <c r="M287" s="394">
        <v>0</v>
      </c>
      <c r="N287" s="394">
        <v>0</v>
      </c>
      <c r="O287" s="394">
        <v>0</v>
      </c>
      <c r="P287" s="394">
        <v>0</v>
      </c>
      <c r="Q287" s="394">
        <v>0</v>
      </c>
      <c r="R287" s="394">
        <v>0</v>
      </c>
      <c r="S287" s="394">
        <v>0</v>
      </c>
      <c r="T287" s="394">
        <v>0</v>
      </c>
      <c r="U287" s="394">
        <v>0</v>
      </c>
      <c r="V287" s="394">
        <v>0</v>
      </c>
      <c r="W287" s="394">
        <v>0</v>
      </c>
      <c r="X287" s="57"/>
    </row>
    <row r="288" spans="1:24" s="1" customFormat="1" ht="13" outlineLevel="3" x14ac:dyDescent="0.3">
      <c r="A288" s="57"/>
      <c r="B288" s="390">
        <v>51030103</v>
      </c>
      <c r="C288" s="391" t="s">
        <v>717</v>
      </c>
      <c r="D288" s="392" t="s">
        <v>718</v>
      </c>
      <c r="E288" s="393"/>
      <c r="F288" s="394">
        <f t="shared" si="84"/>
        <v>0</v>
      </c>
      <c r="G288" s="395"/>
      <c r="H288" s="394">
        <f t="shared" si="85"/>
        <v>0</v>
      </c>
      <c r="I288" s="395"/>
      <c r="J288" s="396">
        <f t="shared" si="86"/>
        <v>0</v>
      </c>
      <c r="K288" s="393"/>
      <c r="L288" s="394">
        <v>0</v>
      </c>
      <c r="M288" s="394">
        <v>0</v>
      </c>
      <c r="N288" s="394">
        <v>0</v>
      </c>
      <c r="O288" s="394">
        <v>0</v>
      </c>
      <c r="P288" s="394">
        <v>0</v>
      </c>
      <c r="Q288" s="394">
        <v>0</v>
      </c>
      <c r="R288" s="394">
        <v>0</v>
      </c>
      <c r="S288" s="394">
        <v>0</v>
      </c>
      <c r="T288" s="394">
        <v>0</v>
      </c>
      <c r="U288" s="394">
        <v>0</v>
      </c>
      <c r="V288" s="394">
        <v>0</v>
      </c>
      <c r="W288" s="394">
        <v>0</v>
      </c>
      <c r="X288" s="57"/>
    </row>
    <row r="289" spans="1:24" s="1" customFormat="1" ht="13" outlineLevel="2" x14ac:dyDescent="0.3">
      <c r="A289" s="57"/>
      <c r="B289" s="406">
        <v>510302</v>
      </c>
      <c r="C289" s="407" t="s">
        <v>64</v>
      </c>
      <c r="D289" s="408" t="s">
        <v>162</v>
      </c>
      <c r="E289" s="379"/>
      <c r="F289" s="409">
        <f t="shared" si="84"/>
        <v>0</v>
      </c>
      <c r="G289" s="381"/>
      <c r="H289" s="409">
        <f t="shared" si="85"/>
        <v>0</v>
      </c>
      <c r="I289" s="381"/>
      <c r="J289" s="409">
        <f t="shared" si="86"/>
        <v>0</v>
      </c>
      <c r="K289" s="379"/>
      <c r="L289" s="409">
        <f>SUM(L290:L291)</f>
        <v>0</v>
      </c>
      <c r="M289" s="409">
        <f t="shared" ref="M289:W289" si="88">SUM(M290:M291)</f>
        <v>0</v>
      </c>
      <c r="N289" s="409">
        <f t="shared" si="88"/>
        <v>0</v>
      </c>
      <c r="O289" s="409">
        <f t="shared" si="88"/>
        <v>0</v>
      </c>
      <c r="P289" s="409">
        <f t="shared" si="88"/>
        <v>0</v>
      </c>
      <c r="Q289" s="409">
        <f t="shared" si="88"/>
        <v>0</v>
      </c>
      <c r="R289" s="409">
        <f t="shared" si="88"/>
        <v>0</v>
      </c>
      <c r="S289" s="409">
        <f t="shared" si="88"/>
        <v>0</v>
      </c>
      <c r="T289" s="409">
        <f t="shared" si="88"/>
        <v>0</v>
      </c>
      <c r="U289" s="409">
        <f t="shared" si="88"/>
        <v>0</v>
      </c>
      <c r="V289" s="409">
        <f t="shared" si="88"/>
        <v>0</v>
      </c>
      <c r="W289" s="409">
        <f t="shared" si="88"/>
        <v>0</v>
      </c>
      <c r="X289" s="57"/>
    </row>
    <row r="290" spans="1:24" s="1" customFormat="1" ht="13" outlineLevel="3" x14ac:dyDescent="0.3">
      <c r="A290" s="57"/>
      <c r="B290" s="390">
        <v>51030201</v>
      </c>
      <c r="C290" s="391" t="s">
        <v>719</v>
      </c>
      <c r="D290" s="392" t="s">
        <v>720</v>
      </c>
      <c r="E290" s="393"/>
      <c r="F290" s="394">
        <f t="shared" si="84"/>
        <v>0</v>
      </c>
      <c r="G290" s="395"/>
      <c r="H290" s="394">
        <f t="shared" si="85"/>
        <v>0</v>
      </c>
      <c r="I290" s="395"/>
      <c r="J290" s="396">
        <f t="shared" si="86"/>
        <v>0</v>
      </c>
      <c r="K290" s="393"/>
      <c r="L290" s="394">
        <v>0</v>
      </c>
      <c r="M290" s="394">
        <v>0</v>
      </c>
      <c r="N290" s="394">
        <v>0</v>
      </c>
      <c r="O290" s="394">
        <v>0</v>
      </c>
      <c r="P290" s="394">
        <v>0</v>
      </c>
      <c r="Q290" s="394">
        <v>0</v>
      </c>
      <c r="R290" s="394">
        <v>0</v>
      </c>
      <c r="S290" s="394">
        <v>0</v>
      </c>
      <c r="T290" s="394">
        <v>0</v>
      </c>
      <c r="U290" s="394">
        <v>0</v>
      </c>
      <c r="V290" s="394">
        <v>0</v>
      </c>
      <c r="W290" s="394">
        <v>0</v>
      </c>
      <c r="X290" s="57"/>
    </row>
    <row r="291" spans="1:24" s="1" customFormat="1" ht="13" outlineLevel="3" x14ac:dyDescent="0.3">
      <c r="A291" s="57"/>
      <c r="B291" s="390">
        <v>51030202</v>
      </c>
      <c r="C291" s="391" t="s">
        <v>721</v>
      </c>
      <c r="D291" s="392" t="s">
        <v>722</v>
      </c>
      <c r="E291" s="393"/>
      <c r="F291" s="394">
        <f t="shared" si="84"/>
        <v>0</v>
      </c>
      <c r="G291" s="395"/>
      <c r="H291" s="394">
        <f t="shared" si="85"/>
        <v>0</v>
      </c>
      <c r="I291" s="395"/>
      <c r="J291" s="396">
        <f t="shared" si="86"/>
        <v>0</v>
      </c>
      <c r="K291" s="393"/>
      <c r="L291" s="394">
        <v>0</v>
      </c>
      <c r="M291" s="394">
        <v>0</v>
      </c>
      <c r="N291" s="394">
        <v>0</v>
      </c>
      <c r="O291" s="394">
        <v>0</v>
      </c>
      <c r="P291" s="394">
        <v>0</v>
      </c>
      <c r="Q291" s="394">
        <v>0</v>
      </c>
      <c r="R291" s="394">
        <v>0</v>
      </c>
      <c r="S291" s="394">
        <v>0</v>
      </c>
      <c r="T291" s="394">
        <v>0</v>
      </c>
      <c r="U291" s="394">
        <v>0</v>
      </c>
      <c r="V291" s="394">
        <v>0</v>
      </c>
      <c r="W291" s="394">
        <v>0</v>
      </c>
      <c r="X291" s="57"/>
    </row>
    <row r="292" spans="1:24" s="1" customFormat="1" ht="13" outlineLevel="2" x14ac:dyDescent="0.3">
      <c r="A292" s="57"/>
      <c r="B292" s="406">
        <v>510303</v>
      </c>
      <c r="C292" s="407" t="s">
        <v>65</v>
      </c>
      <c r="D292" s="408" t="s">
        <v>163</v>
      </c>
      <c r="E292" s="379"/>
      <c r="F292" s="409">
        <f>SUM(L292:W292)</f>
        <v>0</v>
      </c>
      <c r="G292" s="381"/>
      <c r="H292" s="409">
        <f>SUM(L292:O292)</f>
        <v>0</v>
      </c>
      <c r="I292" s="381"/>
      <c r="J292" s="409">
        <f>SUM(P292:W292)</f>
        <v>0</v>
      </c>
      <c r="K292" s="379"/>
      <c r="L292" s="409">
        <f>SUM(L293:L295)</f>
        <v>0</v>
      </c>
      <c r="M292" s="409">
        <f t="shared" ref="M292:W292" si="89">SUM(M293:M295)</f>
        <v>0</v>
      </c>
      <c r="N292" s="409">
        <f t="shared" si="89"/>
        <v>0</v>
      </c>
      <c r="O292" s="409">
        <f t="shared" si="89"/>
        <v>0</v>
      </c>
      <c r="P292" s="409">
        <f t="shared" si="89"/>
        <v>0</v>
      </c>
      <c r="Q292" s="409">
        <f t="shared" si="89"/>
        <v>0</v>
      </c>
      <c r="R292" s="409">
        <f t="shared" si="89"/>
        <v>0</v>
      </c>
      <c r="S292" s="409">
        <f t="shared" si="89"/>
        <v>0</v>
      </c>
      <c r="T292" s="409">
        <f t="shared" si="89"/>
        <v>0</v>
      </c>
      <c r="U292" s="409">
        <f t="shared" si="89"/>
        <v>0</v>
      </c>
      <c r="V292" s="409">
        <f t="shared" si="89"/>
        <v>0</v>
      </c>
      <c r="W292" s="409">
        <f t="shared" si="89"/>
        <v>0</v>
      </c>
      <c r="X292" s="57"/>
    </row>
    <row r="293" spans="1:24" s="1" customFormat="1" ht="13" outlineLevel="3" x14ac:dyDescent="0.3">
      <c r="A293" s="57"/>
      <c r="B293" s="390">
        <v>51030301</v>
      </c>
      <c r="C293" s="391" t="s">
        <v>723</v>
      </c>
      <c r="D293" s="392" t="s">
        <v>724</v>
      </c>
      <c r="E293" s="393"/>
      <c r="F293" s="394">
        <f t="shared" si="84"/>
        <v>0</v>
      </c>
      <c r="G293" s="395"/>
      <c r="H293" s="394">
        <f t="shared" si="85"/>
        <v>0</v>
      </c>
      <c r="I293" s="395"/>
      <c r="J293" s="396">
        <f t="shared" si="86"/>
        <v>0</v>
      </c>
      <c r="K293" s="393"/>
      <c r="L293" s="394">
        <v>0</v>
      </c>
      <c r="M293" s="394">
        <v>0</v>
      </c>
      <c r="N293" s="394">
        <v>0</v>
      </c>
      <c r="O293" s="394">
        <v>0</v>
      </c>
      <c r="P293" s="394">
        <v>0</v>
      </c>
      <c r="Q293" s="394">
        <v>0</v>
      </c>
      <c r="R293" s="394">
        <v>0</v>
      </c>
      <c r="S293" s="394">
        <v>0</v>
      </c>
      <c r="T293" s="394">
        <v>0</v>
      </c>
      <c r="U293" s="394">
        <v>0</v>
      </c>
      <c r="V293" s="394">
        <v>0</v>
      </c>
      <c r="W293" s="394">
        <v>0</v>
      </c>
      <c r="X293" s="57"/>
    </row>
    <row r="294" spans="1:24" s="1" customFormat="1" ht="24" outlineLevel="3" x14ac:dyDescent="0.3">
      <c r="A294" s="57"/>
      <c r="B294" s="390">
        <v>51030302</v>
      </c>
      <c r="C294" s="391" t="s">
        <v>725</v>
      </c>
      <c r="D294" s="392" t="s">
        <v>726</v>
      </c>
      <c r="E294" s="393"/>
      <c r="F294" s="394">
        <f t="shared" si="84"/>
        <v>0</v>
      </c>
      <c r="G294" s="395"/>
      <c r="H294" s="394">
        <f t="shared" si="85"/>
        <v>0</v>
      </c>
      <c r="I294" s="395"/>
      <c r="J294" s="396">
        <f t="shared" si="86"/>
        <v>0</v>
      </c>
      <c r="K294" s="393"/>
      <c r="L294" s="394">
        <v>0</v>
      </c>
      <c r="M294" s="394">
        <v>0</v>
      </c>
      <c r="N294" s="394">
        <v>0</v>
      </c>
      <c r="O294" s="394">
        <v>0</v>
      </c>
      <c r="P294" s="394">
        <v>0</v>
      </c>
      <c r="Q294" s="394">
        <v>0</v>
      </c>
      <c r="R294" s="394">
        <v>0</v>
      </c>
      <c r="S294" s="394">
        <v>0</v>
      </c>
      <c r="T294" s="394">
        <v>0</v>
      </c>
      <c r="U294" s="394">
        <v>0</v>
      </c>
      <c r="V294" s="394">
        <v>0</v>
      </c>
      <c r="W294" s="394">
        <v>0</v>
      </c>
      <c r="X294" s="57"/>
    </row>
    <row r="295" spans="1:24" s="1" customFormat="1" ht="13" outlineLevel="3" x14ac:dyDescent="0.3">
      <c r="A295" s="57"/>
      <c r="B295" s="390">
        <v>51030309</v>
      </c>
      <c r="C295" s="391" t="s">
        <v>727</v>
      </c>
      <c r="D295" s="392" t="s">
        <v>728</v>
      </c>
      <c r="E295" s="393"/>
      <c r="F295" s="394">
        <f t="shared" si="84"/>
        <v>0</v>
      </c>
      <c r="G295" s="395"/>
      <c r="H295" s="394">
        <f t="shared" si="85"/>
        <v>0</v>
      </c>
      <c r="I295" s="395"/>
      <c r="J295" s="396">
        <f t="shared" si="86"/>
        <v>0</v>
      </c>
      <c r="K295" s="393"/>
      <c r="L295" s="394">
        <v>0</v>
      </c>
      <c r="M295" s="394">
        <v>0</v>
      </c>
      <c r="N295" s="394">
        <v>0</v>
      </c>
      <c r="O295" s="394">
        <v>0</v>
      </c>
      <c r="P295" s="394">
        <v>0</v>
      </c>
      <c r="Q295" s="394">
        <v>0</v>
      </c>
      <c r="R295" s="394">
        <v>0</v>
      </c>
      <c r="S295" s="394">
        <v>0</v>
      </c>
      <c r="T295" s="394">
        <v>0</v>
      </c>
      <c r="U295" s="394">
        <v>0</v>
      </c>
      <c r="V295" s="394">
        <v>0</v>
      </c>
      <c r="W295" s="394">
        <v>0</v>
      </c>
      <c r="X295" s="57"/>
    </row>
    <row r="296" spans="1:24" s="1" customFormat="1" ht="13" outlineLevel="2" x14ac:dyDescent="0.3">
      <c r="A296" s="57"/>
      <c r="B296" s="406">
        <v>510304</v>
      </c>
      <c r="C296" s="407" t="s">
        <v>284</v>
      </c>
      <c r="D296" s="408" t="s">
        <v>164</v>
      </c>
      <c r="E296" s="379"/>
      <c r="F296" s="409">
        <f>SUM(L296:W296)</f>
        <v>0</v>
      </c>
      <c r="G296" s="381"/>
      <c r="H296" s="409">
        <f>SUM(L296:O296)</f>
        <v>0</v>
      </c>
      <c r="I296" s="381"/>
      <c r="J296" s="409">
        <f>SUM(P296:W296)</f>
        <v>0</v>
      </c>
      <c r="K296" s="379"/>
      <c r="L296" s="409">
        <f>SUM(L297:L301)</f>
        <v>0</v>
      </c>
      <c r="M296" s="409">
        <f t="shared" ref="M296:W296" si="90">SUM(M297:M301)</f>
        <v>0</v>
      </c>
      <c r="N296" s="409">
        <f t="shared" si="90"/>
        <v>0</v>
      </c>
      <c r="O296" s="409">
        <f t="shared" si="90"/>
        <v>0</v>
      </c>
      <c r="P296" s="409">
        <f t="shared" si="90"/>
        <v>0</v>
      </c>
      <c r="Q296" s="409">
        <f t="shared" si="90"/>
        <v>0</v>
      </c>
      <c r="R296" s="409">
        <f t="shared" si="90"/>
        <v>0</v>
      </c>
      <c r="S296" s="409">
        <f t="shared" si="90"/>
        <v>0</v>
      </c>
      <c r="T296" s="409">
        <f t="shared" si="90"/>
        <v>0</v>
      </c>
      <c r="U296" s="409">
        <f t="shared" si="90"/>
        <v>0</v>
      </c>
      <c r="V296" s="409">
        <f t="shared" si="90"/>
        <v>0</v>
      </c>
      <c r="W296" s="409">
        <f t="shared" si="90"/>
        <v>0</v>
      </c>
      <c r="X296" s="57"/>
    </row>
    <row r="297" spans="1:24" s="1" customFormat="1" ht="13" outlineLevel="3" x14ac:dyDescent="0.3">
      <c r="A297" s="57"/>
      <c r="B297" s="390">
        <v>51030401</v>
      </c>
      <c r="C297" s="391" t="s">
        <v>729</v>
      </c>
      <c r="D297" s="392" t="s">
        <v>730</v>
      </c>
      <c r="E297" s="393"/>
      <c r="F297" s="394">
        <f t="shared" si="84"/>
        <v>0</v>
      </c>
      <c r="G297" s="395"/>
      <c r="H297" s="394">
        <f t="shared" si="85"/>
        <v>0</v>
      </c>
      <c r="I297" s="395"/>
      <c r="J297" s="396">
        <f t="shared" si="86"/>
        <v>0</v>
      </c>
      <c r="K297" s="393"/>
      <c r="L297" s="394">
        <v>0</v>
      </c>
      <c r="M297" s="394">
        <v>0</v>
      </c>
      <c r="N297" s="394">
        <v>0</v>
      </c>
      <c r="O297" s="394">
        <v>0</v>
      </c>
      <c r="P297" s="394">
        <v>0</v>
      </c>
      <c r="Q297" s="394">
        <v>0</v>
      </c>
      <c r="R297" s="394">
        <v>0</v>
      </c>
      <c r="S297" s="394">
        <v>0</v>
      </c>
      <c r="T297" s="394">
        <v>0</v>
      </c>
      <c r="U297" s="394">
        <v>0</v>
      </c>
      <c r="V297" s="394">
        <v>0</v>
      </c>
      <c r="W297" s="394">
        <v>0</v>
      </c>
      <c r="X297" s="57"/>
    </row>
    <row r="298" spans="1:24" s="1" customFormat="1" ht="13" outlineLevel="3" x14ac:dyDescent="0.3">
      <c r="A298" s="57"/>
      <c r="B298" s="390">
        <v>51030402</v>
      </c>
      <c r="C298" s="391" t="s">
        <v>731</v>
      </c>
      <c r="D298" s="392" t="s">
        <v>732</v>
      </c>
      <c r="E298" s="393"/>
      <c r="F298" s="394">
        <f t="shared" si="84"/>
        <v>0</v>
      </c>
      <c r="G298" s="395"/>
      <c r="H298" s="394">
        <f t="shared" si="85"/>
        <v>0</v>
      </c>
      <c r="I298" s="395"/>
      <c r="J298" s="396">
        <f t="shared" si="86"/>
        <v>0</v>
      </c>
      <c r="K298" s="393"/>
      <c r="L298" s="394">
        <v>0</v>
      </c>
      <c r="M298" s="394">
        <v>0</v>
      </c>
      <c r="N298" s="394">
        <v>0</v>
      </c>
      <c r="O298" s="394">
        <v>0</v>
      </c>
      <c r="P298" s="394">
        <v>0</v>
      </c>
      <c r="Q298" s="394">
        <v>0</v>
      </c>
      <c r="R298" s="394">
        <v>0</v>
      </c>
      <c r="S298" s="394">
        <v>0</v>
      </c>
      <c r="T298" s="394">
        <v>0</v>
      </c>
      <c r="U298" s="394">
        <v>0</v>
      </c>
      <c r="V298" s="394">
        <v>0</v>
      </c>
      <c r="W298" s="394">
        <v>0</v>
      </c>
      <c r="X298" s="57"/>
    </row>
    <row r="299" spans="1:24" s="1" customFormat="1" ht="13" outlineLevel="3" x14ac:dyDescent="0.3">
      <c r="A299" s="57"/>
      <c r="B299" s="390">
        <v>51030403</v>
      </c>
      <c r="C299" s="391" t="s">
        <v>733</v>
      </c>
      <c r="D299" s="392" t="s">
        <v>734</v>
      </c>
      <c r="E299" s="393"/>
      <c r="F299" s="394">
        <f t="shared" si="84"/>
        <v>0</v>
      </c>
      <c r="G299" s="395"/>
      <c r="H299" s="394">
        <f t="shared" si="85"/>
        <v>0</v>
      </c>
      <c r="I299" s="395"/>
      <c r="J299" s="396">
        <f t="shared" si="86"/>
        <v>0</v>
      </c>
      <c r="K299" s="393"/>
      <c r="L299" s="394">
        <v>0</v>
      </c>
      <c r="M299" s="394">
        <v>0</v>
      </c>
      <c r="N299" s="394">
        <v>0</v>
      </c>
      <c r="O299" s="394">
        <v>0</v>
      </c>
      <c r="P299" s="394">
        <v>0</v>
      </c>
      <c r="Q299" s="394">
        <v>0</v>
      </c>
      <c r="R299" s="394">
        <v>0</v>
      </c>
      <c r="S299" s="394">
        <v>0</v>
      </c>
      <c r="T299" s="394">
        <v>0</v>
      </c>
      <c r="U299" s="394">
        <v>0</v>
      </c>
      <c r="V299" s="394">
        <v>0</v>
      </c>
      <c r="W299" s="394">
        <v>0</v>
      </c>
      <c r="X299" s="57"/>
    </row>
    <row r="300" spans="1:24" s="1" customFormat="1" ht="13" outlineLevel="3" x14ac:dyDescent="0.3">
      <c r="A300" s="57"/>
      <c r="B300" s="390">
        <v>51030404</v>
      </c>
      <c r="C300" s="391" t="s">
        <v>735</v>
      </c>
      <c r="D300" s="392" t="s">
        <v>736</v>
      </c>
      <c r="E300" s="393"/>
      <c r="F300" s="394">
        <f t="shared" si="84"/>
        <v>0</v>
      </c>
      <c r="G300" s="395"/>
      <c r="H300" s="394">
        <f t="shared" si="85"/>
        <v>0</v>
      </c>
      <c r="I300" s="395"/>
      <c r="J300" s="396">
        <f t="shared" si="86"/>
        <v>0</v>
      </c>
      <c r="K300" s="393"/>
      <c r="L300" s="394">
        <v>0</v>
      </c>
      <c r="M300" s="394">
        <v>0</v>
      </c>
      <c r="N300" s="394">
        <v>0</v>
      </c>
      <c r="O300" s="394">
        <v>0</v>
      </c>
      <c r="P300" s="394">
        <v>0</v>
      </c>
      <c r="Q300" s="394">
        <v>0</v>
      </c>
      <c r="R300" s="394">
        <v>0</v>
      </c>
      <c r="S300" s="394">
        <v>0</v>
      </c>
      <c r="T300" s="394">
        <v>0</v>
      </c>
      <c r="U300" s="394">
        <v>0</v>
      </c>
      <c r="V300" s="394">
        <v>0</v>
      </c>
      <c r="W300" s="394">
        <v>0</v>
      </c>
      <c r="X300" s="57"/>
    </row>
    <row r="301" spans="1:24" s="1" customFormat="1" ht="13" outlineLevel="3" x14ac:dyDescent="0.3">
      <c r="A301" s="57"/>
      <c r="B301" s="390">
        <v>51030409</v>
      </c>
      <c r="C301" s="391" t="s">
        <v>737</v>
      </c>
      <c r="D301" s="392" t="s">
        <v>164</v>
      </c>
      <c r="E301" s="393"/>
      <c r="F301" s="394">
        <f t="shared" si="84"/>
        <v>0</v>
      </c>
      <c r="G301" s="395"/>
      <c r="H301" s="394">
        <f t="shared" si="85"/>
        <v>0</v>
      </c>
      <c r="I301" s="395"/>
      <c r="J301" s="396">
        <f t="shared" si="86"/>
        <v>0</v>
      </c>
      <c r="K301" s="393"/>
      <c r="L301" s="394">
        <v>0</v>
      </c>
      <c r="M301" s="394">
        <v>0</v>
      </c>
      <c r="N301" s="394">
        <v>0</v>
      </c>
      <c r="O301" s="394">
        <v>0</v>
      </c>
      <c r="P301" s="394">
        <v>0</v>
      </c>
      <c r="Q301" s="394">
        <v>0</v>
      </c>
      <c r="R301" s="394">
        <v>0</v>
      </c>
      <c r="S301" s="394">
        <v>0</v>
      </c>
      <c r="T301" s="394">
        <v>0</v>
      </c>
      <c r="U301" s="394">
        <v>0</v>
      </c>
      <c r="V301" s="394">
        <v>0</v>
      </c>
      <c r="W301" s="394">
        <v>0</v>
      </c>
      <c r="X301" s="57"/>
    </row>
    <row r="302" spans="1:24" s="1" customFormat="1" ht="13" outlineLevel="3" x14ac:dyDescent="0.3">
      <c r="A302" s="57"/>
      <c r="B302" s="386">
        <v>5104</v>
      </c>
      <c r="C302" s="386" t="s">
        <v>66</v>
      </c>
      <c r="D302" s="388" t="s">
        <v>1616</v>
      </c>
      <c r="E302" s="379"/>
      <c r="F302" s="389">
        <f t="shared" ref="F302:F333" si="91">SUM(L302:W302)</f>
        <v>0</v>
      </c>
      <c r="G302" s="381"/>
      <c r="H302" s="389">
        <f t="shared" ref="H302:H333" si="92">SUM(L302:O302)</f>
        <v>0</v>
      </c>
      <c r="I302" s="381"/>
      <c r="J302" s="389">
        <f t="shared" ref="J302:J333" si="93">SUM(P302:W302)</f>
        <v>0</v>
      </c>
      <c r="K302" s="379"/>
      <c r="L302" s="389">
        <f>SUM(L303+L312+L323+L328+L350+L353+L378+L383)</f>
        <v>0</v>
      </c>
      <c r="M302" s="389">
        <f t="shared" ref="M302:W302" si="94">SUM(M303+M312+M323+M328+M350+M353+M378+M383)</f>
        <v>0</v>
      </c>
      <c r="N302" s="389">
        <f t="shared" si="94"/>
        <v>0</v>
      </c>
      <c r="O302" s="389">
        <f t="shared" si="94"/>
        <v>0</v>
      </c>
      <c r="P302" s="389">
        <f t="shared" si="94"/>
        <v>0</v>
      </c>
      <c r="Q302" s="389">
        <f t="shared" si="94"/>
        <v>0</v>
      </c>
      <c r="R302" s="389">
        <f t="shared" si="94"/>
        <v>0</v>
      </c>
      <c r="S302" s="389">
        <f t="shared" si="94"/>
        <v>0</v>
      </c>
      <c r="T302" s="389">
        <f t="shared" si="94"/>
        <v>0</v>
      </c>
      <c r="U302" s="389">
        <f t="shared" si="94"/>
        <v>0</v>
      </c>
      <c r="V302" s="389">
        <f t="shared" si="94"/>
        <v>0</v>
      </c>
      <c r="W302" s="389">
        <f t="shared" si="94"/>
        <v>0</v>
      </c>
      <c r="X302" s="57"/>
    </row>
    <row r="303" spans="1:24" s="1" customFormat="1" ht="13" outlineLevel="2" x14ac:dyDescent="0.3">
      <c r="A303" s="57"/>
      <c r="B303" s="406">
        <v>510401</v>
      </c>
      <c r="C303" s="407" t="s">
        <v>285</v>
      </c>
      <c r="D303" s="408" t="s">
        <v>165</v>
      </c>
      <c r="E303" s="379"/>
      <c r="F303" s="409">
        <f t="shared" si="91"/>
        <v>0</v>
      </c>
      <c r="G303" s="381"/>
      <c r="H303" s="409">
        <f t="shared" si="92"/>
        <v>0</v>
      </c>
      <c r="I303" s="381"/>
      <c r="J303" s="409">
        <f t="shared" si="93"/>
        <v>0</v>
      </c>
      <c r="K303" s="379"/>
      <c r="L303" s="409">
        <f>SUM(L304+L306+L308+L310)</f>
        <v>0</v>
      </c>
      <c r="M303" s="409">
        <f t="shared" ref="M303:W303" si="95">SUM(M304+M306+M308+M310)</f>
        <v>0</v>
      </c>
      <c r="N303" s="409">
        <f t="shared" si="95"/>
        <v>0</v>
      </c>
      <c r="O303" s="409">
        <f t="shared" si="95"/>
        <v>0</v>
      </c>
      <c r="P303" s="409">
        <f t="shared" si="95"/>
        <v>0</v>
      </c>
      <c r="Q303" s="409">
        <f t="shared" si="95"/>
        <v>0</v>
      </c>
      <c r="R303" s="409">
        <f t="shared" si="95"/>
        <v>0</v>
      </c>
      <c r="S303" s="409">
        <f t="shared" si="95"/>
        <v>0</v>
      </c>
      <c r="T303" s="409">
        <f t="shared" si="95"/>
        <v>0</v>
      </c>
      <c r="U303" s="409">
        <f t="shared" si="95"/>
        <v>0</v>
      </c>
      <c r="V303" s="409">
        <f t="shared" si="95"/>
        <v>0</v>
      </c>
      <c r="W303" s="409">
        <f t="shared" si="95"/>
        <v>0</v>
      </c>
      <c r="X303" s="57"/>
    </row>
    <row r="304" spans="1:24" s="1" customFormat="1" ht="13" outlineLevel="3" x14ac:dyDescent="0.3">
      <c r="A304" s="57"/>
      <c r="B304" s="420">
        <v>51040101</v>
      </c>
      <c r="C304" s="421" t="s">
        <v>738</v>
      </c>
      <c r="D304" s="422" t="s">
        <v>739</v>
      </c>
      <c r="E304" s="393"/>
      <c r="F304" s="423">
        <f t="shared" si="91"/>
        <v>0</v>
      </c>
      <c r="G304" s="395"/>
      <c r="H304" s="423">
        <f t="shared" si="92"/>
        <v>0</v>
      </c>
      <c r="I304" s="395"/>
      <c r="J304" s="423">
        <f t="shared" si="93"/>
        <v>0</v>
      </c>
      <c r="K304" s="393"/>
      <c r="L304" s="423">
        <f>SUM(L305)</f>
        <v>0</v>
      </c>
      <c r="M304" s="423">
        <f t="shared" ref="M304:W304" si="96">SUM(M305)</f>
        <v>0</v>
      </c>
      <c r="N304" s="423">
        <f t="shared" si="96"/>
        <v>0</v>
      </c>
      <c r="O304" s="423">
        <f t="shared" si="96"/>
        <v>0</v>
      </c>
      <c r="P304" s="423">
        <f t="shared" si="96"/>
        <v>0</v>
      </c>
      <c r="Q304" s="423">
        <f t="shared" si="96"/>
        <v>0</v>
      </c>
      <c r="R304" s="423">
        <f t="shared" si="96"/>
        <v>0</v>
      </c>
      <c r="S304" s="423">
        <f t="shared" si="96"/>
        <v>0</v>
      </c>
      <c r="T304" s="423">
        <f t="shared" si="96"/>
        <v>0</v>
      </c>
      <c r="U304" s="423">
        <f t="shared" si="96"/>
        <v>0</v>
      </c>
      <c r="V304" s="423">
        <f t="shared" si="96"/>
        <v>0</v>
      </c>
      <c r="W304" s="423">
        <f t="shared" si="96"/>
        <v>0</v>
      </c>
      <c r="X304" s="57"/>
    </row>
    <row r="305" spans="1:24" s="1" customFormat="1" ht="13" outlineLevel="3" x14ac:dyDescent="0.3">
      <c r="A305" s="57"/>
      <c r="B305" s="390">
        <v>5104010101</v>
      </c>
      <c r="C305" s="391" t="s">
        <v>1617</v>
      </c>
      <c r="D305" s="392" t="s">
        <v>739</v>
      </c>
      <c r="E305" s="393"/>
      <c r="F305" s="394">
        <f t="shared" si="91"/>
        <v>0</v>
      </c>
      <c r="G305" s="395"/>
      <c r="H305" s="394">
        <f t="shared" si="92"/>
        <v>0</v>
      </c>
      <c r="I305" s="395"/>
      <c r="J305" s="394">
        <f t="shared" si="93"/>
        <v>0</v>
      </c>
      <c r="K305" s="393"/>
      <c r="L305" s="394">
        <v>0</v>
      </c>
      <c r="M305" s="394">
        <v>0</v>
      </c>
      <c r="N305" s="394">
        <v>0</v>
      </c>
      <c r="O305" s="394">
        <v>0</v>
      </c>
      <c r="P305" s="394">
        <v>0</v>
      </c>
      <c r="Q305" s="394">
        <v>0</v>
      </c>
      <c r="R305" s="394">
        <v>0</v>
      </c>
      <c r="S305" s="394">
        <v>0</v>
      </c>
      <c r="T305" s="394">
        <v>0</v>
      </c>
      <c r="U305" s="394">
        <v>0</v>
      </c>
      <c r="V305" s="394">
        <v>0</v>
      </c>
      <c r="W305" s="394">
        <v>0</v>
      </c>
      <c r="X305" s="57"/>
    </row>
    <row r="306" spans="1:24" s="1" customFormat="1" ht="13" outlineLevel="3" x14ac:dyDescent="0.3">
      <c r="A306" s="57"/>
      <c r="B306" s="420">
        <v>51040102</v>
      </c>
      <c r="C306" s="421" t="s">
        <v>740</v>
      </c>
      <c r="D306" s="422" t="s">
        <v>741</v>
      </c>
      <c r="E306" s="393"/>
      <c r="F306" s="423">
        <f t="shared" si="91"/>
        <v>0</v>
      </c>
      <c r="G306" s="395"/>
      <c r="H306" s="423">
        <f t="shared" si="92"/>
        <v>0</v>
      </c>
      <c r="I306" s="395"/>
      <c r="J306" s="423">
        <f t="shared" si="93"/>
        <v>0</v>
      </c>
      <c r="K306" s="393"/>
      <c r="L306" s="423">
        <f>SUM(L307)</f>
        <v>0</v>
      </c>
      <c r="M306" s="423">
        <f t="shared" ref="M306:W306" si="97">SUM(M307)</f>
        <v>0</v>
      </c>
      <c r="N306" s="423">
        <f t="shared" si="97"/>
        <v>0</v>
      </c>
      <c r="O306" s="423">
        <f t="shared" si="97"/>
        <v>0</v>
      </c>
      <c r="P306" s="423">
        <f t="shared" si="97"/>
        <v>0</v>
      </c>
      <c r="Q306" s="423">
        <f t="shared" si="97"/>
        <v>0</v>
      </c>
      <c r="R306" s="423">
        <f t="shared" si="97"/>
        <v>0</v>
      </c>
      <c r="S306" s="423">
        <f t="shared" si="97"/>
        <v>0</v>
      </c>
      <c r="T306" s="423">
        <f t="shared" si="97"/>
        <v>0</v>
      </c>
      <c r="U306" s="423">
        <f t="shared" si="97"/>
        <v>0</v>
      </c>
      <c r="V306" s="423">
        <f t="shared" si="97"/>
        <v>0</v>
      </c>
      <c r="W306" s="423">
        <f t="shared" si="97"/>
        <v>0</v>
      </c>
      <c r="X306" s="57"/>
    </row>
    <row r="307" spans="1:24" s="1" customFormat="1" ht="13" outlineLevel="3" x14ac:dyDescent="0.3">
      <c r="A307" s="57"/>
      <c r="B307" s="390">
        <v>5104010201</v>
      </c>
      <c r="C307" s="391" t="s">
        <v>1618</v>
      </c>
      <c r="D307" s="392" t="s">
        <v>1619</v>
      </c>
      <c r="E307" s="393"/>
      <c r="F307" s="394">
        <f t="shared" si="91"/>
        <v>0</v>
      </c>
      <c r="G307" s="395"/>
      <c r="H307" s="394">
        <f t="shared" si="92"/>
        <v>0</v>
      </c>
      <c r="I307" s="395"/>
      <c r="J307" s="394">
        <f t="shared" si="93"/>
        <v>0</v>
      </c>
      <c r="K307" s="393"/>
      <c r="L307" s="394">
        <v>0</v>
      </c>
      <c r="M307" s="394">
        <v>0</v>
      </c>
      <c r="N307" s="394">
        <v>0</v>
      </c>
      <c r="O307" s="394">
        <v>0</v>
      </c>
      <c r="P307" s="394">
        <v>0</v>
      </c>
      <c r="Q307" s="394">
        <v>0</v>
      </c>
      <c r="R307" s="394">
        <v>0</v>
      </c>
      <c r="S307" s="394">
        <v>0</v>
      </c>
      <c r="T307" s="394">
        <v>0</v>
      </c>
      <c r="U307" s="394">
        <v>0</v>
      </c>
      <c r="V307" s="394">
        <v>0</v>
      </c>
      <c r="W307" s="394">
        <v>0</v>
      </c>
      <c r="X307" s="57"/>
    </row>
    <row r="308" spans="1:24" s="1" customFormat="1" ht="13" outlineLevel="3" x14ac:dyDescent="0.3">
      <c r="A308" s="57"/>
      <c r="B308" s="420">
        <v>51040103</v>
      </c>
      <c r="C308" s="421" t="s">
        <v>742</v>
      </c>
      <c r="D308" s="422" t="s">
        <v>743</v>
      </c>
      <c r="E308" s="393"/>
      <c r="F308" s="423">
        <f t="shared" si="91"/>
        <v>0</v>
      </c>
      <c r="G308" s="395"/>
      <c r="H308" s="423">
        <f t="shared" si="92"/>
        <v>0</v>
      </c>
      <c r="I308" s="395"/>
      <c r="J308" s="423">
        <f t="shared" si="93"/>
        <v>0</v>
      </c>
      <c r="K308" s="393"/>
      <c r="L308" s="423">
        <f>SUM(L309)</f>
        <v>0</v>
      </c>
      <c r="M308" s="423">
        <f t="shared" ref="M308:W308" si="98">SUM(M309)</f>
        <v>0</v>
      </c>
      <c r="N308" s="423">
        <f t="shared" si="98"/>
        <v>0</v>
      </c>
      <c r="O308" s="423">
        <f t="shared" si="98"/>
        <v>0</v>
      </c>
      <c r="P308" s="423">
        <f t="shared" si="98"/>
        <v>0</v>
      </c>
      <c r="Q308" s="423">
        <f t="shared" si="98"/>
        <v>0</v>
      </c>
      <c r="R308" s="423">
        <f t="shared" si="98"/>
        <v>0</v>
      </c>
      <c r="S308" s="423">
        <f t="shared" si="98"/>
        <v>0</v>
      </c>
      <c r="T308" s="423">
        <f t="shared" si="98"/>
        <v>0</v>
      </c>
      <c r="U308" s="423">
        <f t="shared" si="98"/>
        <v>0</v>
      </c>
      <c r="V308" s="423">
        <f t="shared" si="98"/>
        <v>0</v>
      </c>
      <c r="W308" s="423">
        <f t="shared" si="98"/>
        <v>0</v>
      </c>
      <c r="X308" s="57"/>
    </row>
    <row r="309" spans="1:24" s="1" customFormat="1" ht="13" outlineLevel="3" x14ac:dyDescent="0.3">
      <c r="A309" s="57"/>
      <c r="B309" s="390">
        <v>5104010301</v>
      </c>
      <c r="C309" s="391" t="s">
        <v>1621</v>
      </c>
      <c r="D309" s="392" t="s">
        <v>1622</v>
      </c>
      <c r="E309" s="393"/>
      <c r="F309" s="394">
        <f t="shared" si="91"/>
        <v>0</v>
      </c>
      <c r="G309" s="395"/>
      <c r="H309" s="394">
        <f t="shared" si="92"/>
        <v>0</v>
      </c>
      <c r="I309" s="395"/>
      <c r="J309" s="394">
        <f t="shared" si="93"/>
        <v>0</v>
      </c>
      <c r="K309" s="393"/>
      <c r="L309" s="394">
        <v>0</v>
      </c>
      <c r="M309" s="394">
        <v>0</v>
      </c>
      <c r="N309" s="394">
        <v>0</v>
      </c>
      <c r="O309" s="394">
        <v>0</v>
      </c>
      <c r="P309" s="394">
        <v>0</v>
      </c>
      <c r="Q309" s="394">
        <v>0</v>
      </c>
      <c r="R309" s="394">
        <v>0</v>
      </c>
      <c r="S309" s="394">
        <v>0</v>
      </c>
      <c r="T309" s="394">
        <v>0</v>
      </c>
      <c r="U309" s="394">
        <v>0</v>
      </c>
      <c r="V309" s="394">
        <v>0</v>
      </c>
      <c r="W309" s="394">
        <v>0</v>
      </c>
      <c r="X309" s="57"/>
    </row>
    <row r="310" spans="1:24" s="1" customFormat="1" ht="13" outlineLevel="3" x14ac:dyDescent="0.3">
      <c r="A310" s="57"/>
      <c r="B310" s="420">
        <v>51040109</v>
      </c>
      <c r="C310" s="421" t="s">
        <v>744</v>
      </c>
      <c r="D310" s="422" t="s">
        <v>1260</v>
      </c>
      <c r="E310" s="393"/>
      <c r="F310" s="423">
        <f t="shared" si="91"/>
        <v>0</v>
      </c>
      <c r="G310" s="395"/>
      <c r="H310" s="423">
        <f t="shared" si="92"/>
        <v>0</v>
      </c>
      <c r="I310" s="395"/>
      <c r="J310" s="423">
        <f t="shared" si="93"/>
        <v>0</v>
      </c>
      <c r="K310" s="393"/>
      <c r="L310" s="423">
        <f>SUM(L311)</f>
        <v>0</v>
      </c>
      <c r="M310" s="423">
        <f t="shared" ref="M310:W310" si="99">SUM(M311)</f>
        <v>0</v>
      </c>
      <c r="N310" s="423">
        <f t="shared" si="99"/>
        <v>0</v>
      </c>
      <c r="O310" s="423">
        <f t="shared" si="99"/>
        <v>0</v>
      </c>
      <c r="P310" s="423">
        <f t="shared" si="99"/>
        <v>0</v>
      </c>
      <c r="Q310" s="423">
        <f t="shared" si="99"/>
        <v>0</v>
      </c>
      <c r="R310" s="423">
        <f t="shared" si="99"/>
        <v>0</v>
      </c>
      <c r="S310" s="423">
        <f t="shared" si="99"/>
        <v>0</v>
      </c>
      <c r="T310" s="423">
        <f t="shared" si="99"/>
        <v>0</v>
      </c>
      <c r="U310" s="423">
        <f t="shared" si="99"/>
        <v>0</v>
      </c>
      <c r="V310" s="423">
        <f t="shared" si="99"/>
        <v>0</v>
      </c>
      <c r="W310" s="423">
        <f t="shared" si="99"/>
        <v>0</v>
      </c>
      <c r="X310" s="57"/>
    </row>
    <row r="311" spans="1:24" s="1" customFormat="1" ht="13" outlineLevel="3" x14ac:dyDescent="0.3">
      <c r="A311" s="57"/>
      <c r="B311" s="390">
        <v>5104010901</v>
      </c>
      <c r="C311" s="391" t="s">
        <v>1623</v>
      </c>
      <c r="D311" s="392" t="s">
        <v>1260</v>
      </c>
      <c r="E311" s="393"/>
      <c r="F311" s="394">
        <f t="shared" si="91"/>
        <v>0</v>
      </c>
      <c r="G311" s="395"/>
      <c r="H311" s="394">
        <f t="shared" si="92"/>
        <v>0</v>
      </c>
      <c r="I311" s="395"/>
      <c r="J311" s="394">
        <f t="shared" si="93"/>
        <v>0</v>
      </c>
      <c r="K311" s="393"/>
      <c r="L311" s="394">
        <v>0</v>
      </c>
      <c r="M311" s="394">
        <v>0</v>
      </c>
      <c r="N311" s="394">
        <v>0</v>
      </c>
      <c r="O311" s="394">
        <v>0</v>
      </c>
      <c r="P311" s="394">
        <v>0</v>
      </c>
      <c r="Q311" s="394">
        <v>0</v>
      </c>
      <c r="R311" s="394">
        <v>0</v>
      </c>
      <c r="S311" s="394">
        <v>0</v>
      </c>
      <c r="T311" s="394">
        <v>0</v>
      </c>
      <c r="U311" s="394">
        <v>0</v>
      </c>
      <c r="V311" s="394">
        <v>0</v>
      </c>
      <c r="W311" s="394">
        <v>0</v>
      </c>
      <c r="X311" s="57"/>
    </row>
    <row r="312" spans="1:24" s="1" customFormat="1" ht="13" outlineLevel="2" x14ac:dyDescent="0.3">
      <c r="A312" s="57"/>
      <c r="B312" s="406">
        <v>510402</v>
      </c>
      <c r="C312" s="407" t="s">
        <v>286</v>
      </c>
      <c r="D312" s="408" t="s">
        <v>166</v>
      </c>
      <c r="E312" s="379"/>
      <c r="F312" s="409">
        <f t="shared" si="91"/>
        <v>0</v>
      </c>
      <c r="G312" s="381"/>
      <c r="H312" s="409">
        <f t="shared" si="92"/>
        <v>0</v>
      </c>
      <c r="I312" s="381"/>
      <c r="J312" s="409">
        <f t="shared" si="93"/>
        <v>0</v>
      </c>
      <c r="K312" s="379"/>
      <c r="L312" s="409">
        <f>SUM(L313+L315+L317+L319)</f>
        <v>0</v>
      </c>
      <c r="M312" s="409">
        <f t="shared" ref="M312:W312" si="100">SUM(M313+M315+M317+M319)</f>
        <v>0</v>
      </c>
      <c r="N312" s="409">
        <f t="shared" si="100"/>
        <v>0</v>
      </c>
      <c r="O312" s="409">
        <f t="shared" si="100"/>
        <v>0</v>
      </c>
      <c r="P312" s="409">
        <f t="shared" si="100"/>
        <v>0</v>
      </c>
      <c r="Q312" s="409">
        <f t="shared" si="100"/>
        <v>0</v>
      </c>
      <c r="R312" s="409">
        <f t="shared" si="100"/>
        <v>0</v>
      </c>
      <c r="S312" s="409">
        <f t="shared" si="100"/>
        <v>0</v>
      </c>
      <c r="T312" s="409">
        <f t="shared" si="100"/>
        <v>0</v>
      </c>
      <c r="U312" s="409">
        <f t="shared" si="100"/>
        <v>0</v>
      </c>
      <c r="V312" s="409">
        <f t="shared" si="100"/>
        <v>0</v>
      </c>
      <c r="W312" s="409">
        <f t="shared" si="100"/>
        <v>0</v>
      </c>
      <c r="X312" s="57"/>
    </row>
    <row r="313" spans="1:24" s="1" customFormat="1" ht="13" outlineLevel="3" x14ac:dyDescent="0.3">
      <c r="A313" s="57"/>
      <c r="B313" s="420">
        <v>51040201</v>
      </c>
      <c r="C313" s="421" t="s">
        <v>745</v>
      </c>
      <c r="D313" s="422" t="s">
        <v>746</v>
      </c>
      <c r="E313" s="393"/>
      <c r="F313" s="423">
        <f t="shared" si="91"/>
        <v>0</v>
      </c>
      <c r="G313" s="395"/>
      <c r="H313" s="423">
        <f t="shared" si="92"/>
        <v>0</v>
      </c>
      <c r="I313" s="395"/>
      <c r="J313" s="423">
        <f t="shared" si="93"/>
        <v>0</v>
      </c>
      <c r="K313" s="393"/>
      <c r="L313" s="423">
        <f>SUM(L314)</f>
        <v>0</v>
      </c>
      <c r="M313" s="423">
        <f t="shared" ref="M313:W313" si="101">SUM(M314)</f>
        <v>0</v>
      </c>
      <c r="N313" s="423">
        <f t="shared" si="101"/>
        <v>0</v>
      </c>
      <c r="O313" s="423">
        <f t="shared" si="101"/>
        <v>0</v>
      </c>
      <c r="P313" s="423">
        <f t="shared" si="101"/>
        <v>0</v>
      </c>
      <c r="Q313" s="423">
        <f t="shared" si="101"/>
        <v>0</v>
      </c>
      <c r="R313" s="423">
        <f t="shared" si="101"/>
        <v>0</v>
      </c>
      <c r="S313" s="423">
        <f t="shared" si="101"/>
        <v>0</v>
      </c>
      <c r="T313" s="423">
        <f t="shared" si="101"/>
        <v>0</v>
      </c>
      <c r="U313" s="423">
        <f t="shared" si="101"/>
        <v>0</v>
      </c>
      <c r="V313" s="423">
        <f t="shared" si="101"/>
        <v>0</v>
      </c>
      <c r="W313" s="423">
        <f t="shared" si="101"/>
        <v>0</v>
      </c>
      <c r="X313" s="57"/>
    </row>
    <row r="314" spans="1:24" s="1" customFormat="1" ht="13" outlineLevel="3" x14ac:dyDescent="0.3">
      <c r="A314" s="57"/>
      <c r="B314" s="390">
        <v>5104020101</v>
      </c>
      <c r="C314" s="391" t="s">
        <v>1624</v>
      </c>
      <c r="D314" s="392" t="s">
        <v>746</v>
      </c>
      <c r="E314" s="393"/>
      <c r="F314" s="394">
        <f t="shared" si="91"/>
        <v>0</v>
      </c>
      <c r="G314" s="395"/>
      <c r="H314" s="394">
        <f t="shared" si="92"/>
        <v>0</v>
      </c>
      <c r="I314" s="395"/>
      <c r="J314" s="394">
        <f t="shared" si="93"/>
        <v>0</v>
      </c>
      <c r="K314" s="393"/>
      <c r="L314" s="394">
        <v>0</v>
      </c>
      <c r="M314" s="394">
        <v>0</v>
      </c>
      <c r="N314" s="394">
        <v>0</v>
      </c>
      <c r="O314" s="394">
        <v>0</v>
      </c>
      <c r="P314" s="394">
        <v>0</v>
      </c>
      <c r="Q314" s="394">
        <v>0</v>
      </c>
      <c r="R314" s="394">
        <v>0</v>
      </c>
      <c r="S314" s="394">
        <v>0</v>
      </c>
      <c r="T314" s="394">
        <v>0</v>
      </c>
      <c r="U314" s="394">
        <v>0</v>
      </c>
      <c r="V314" s="394">
        <v>0</v>
      </c>
      <c r="W314" s="394">
        <v>0</v>
      </c>
      <c r="X314" s="57"/>
    </row>
    <row r="315" spans="1:24" s="1" customFormat="1" ht="13" outlineLevel="3" x14ac:dyDescent="0.3">
      <c r="A315" s="57"/>
      <c r="B315" s="420">
        <v>51040202</v>
      </c>
      <c r="C315" s="421" t="s">
        <v>747</v>
      </c>
      <c r="D315" s="422" t="s">
        <v>748</v>
      </c>
      <c r="E315" s="393"/>
      <c r="F315" s="423">
        <f t="shared" si="91"/>
        <v>0</v>
      </c>
      <c r="G315" s="395"/>
      <c r="H315" s="423">
        <f t="shared" si="92"/>
        <v>0</v>
      </c>
      <c r="I315" s="395"/>
      <c r="J315" s="423">
        <f t="shared" si="93"/>
        <v>0</v>
      </c>
      <c r="K315" s="393"/>
      <c r="L315" s="423">
        <f>SUM(L316)</f>
        <v>0</v>
      </c>
      <c r="M315" s="423">
        <f t="shared" ref="M315:W315" si="102">SUM(M316)</f>
        <v>0</v>
      </c>
      <c r="N315" s="423">
        <f t="shared" si="102"/>
        <v>0</v>
      </c>
      <c r="O315" s="423">
        <f t="shared" si="102"/>
        <v>0</v>
      </c>
      <c r="P315" s="423">
        <f t="shared" si="102"/>
        <v>0</v>
      </c>
      <c r="Q315" s="423">
        <f t="shared" si="102"/>
        <v>0</v>
      </c>
      <c r="R315" s="423">
        <f t="shared" si="102"/>
        <v>0</v>
      </c>
      <c r="S315" s="423">
        <f t="shared" si="102"/>
        <v>0</v>
      </c>
      <c r="T315" s="423">
        <f t="shared" si="102"/>
        <v>0</v>
      </c>
      <c r="U315" s="423">
        <f t="shared" si="102"/>
        <v>0</v>
      </c>
      <c r="V315" s="423">
        <f t="shared" si="102"/>
        <v>0</v>
      </c>
      <c r="W315" s="423">
        <f t="shared" si="102"/>
        <v>0</v>
      </c>
      <c r="X315" s="57"/>
    </row>
    <row r="316" spans="1:24" s="1" customFormat="1" ht="13" outlineLevel="3" x14ac:dyDescent="0.3">
      <c r="A316" s="57"/>
      <c r="B316" s="390">
        <v>5104020201</v>
      </c>
      <c r="C316" s="391" t="s">
        <v>1625</v>
      </c>
      <c r="D316" s="392" t="s">
        <v>748</v>
      </c>
      <c r="E316" s="393"/>
      <c r="F316" s="394">
        <f t="shared" si="91"/>
        <v>0</v>
      </c>
      <c r="G316" s="395"/>
      <c r="H316" s="394">
        <f t="shared" si="92"/>
        <v>0</v>
      </c>
      <c r="I316" s="395"/>
      <c r="J316" s="394">
        <f t="shared" si="93"/>
        <v>0</v>
      </c>
      <c r="K316" s="393"/>
      <c r="L316" s="394">
        <v>0</v>
      </c>
      <c r="M316" s="394">
        <v>0</v>
      </c>
      <c r="N316" s="394">
        <v>0</v>
      </c>
      <c r="O316" s="394">
        <v>0</v>
      </c>
      <c r="P316" s="394">
        <v>0</v>
      </c>
      <c r="Q316" s="394">
        <v>0</v>
      </c>
      <c r="R316" s="394">
        <v>0</v>
      </c>
      <c r="S316" s="394">
        <v>0</v>
      </c>
      <c r="T316" s="394">
        <v>0</v>
      </c>
      <c r="U316" s="394">
        <v>0</v>
      </c>
      <c r="V316" s="394">
        <v>0</v>
      </c>
      <c r="W316" s="394">
        <v>0</v>
      </c>
      <c r="X316" s="57"/>
    </row>
    <row r="317" spans="1:24" s="1" customFormat="1" ht="13" outlineLevel="3" x14ac:dyDescent="0.3">
      <c r="A317" s="57"/>
      <c r="B317" s="420">
        <v>51040203</v>
      </c>
      <c r="C317" s="421" t="s">
        <v>749</v>
      </c>
      <c r="D317" s="422" t="s">
        <v>750</v>
      </c>
      <c r="E317" s="393"/>
      <c r="F317" s="423">
        <f t="shared" si="91"/>
        <v>0</v>
      </c>
      <c r="G317" s="395"/>
      <c r="H317" s="423">
        <f t="shared" si="92"/>
        <v>0</v>
      </c>
      <c r="I317" s="395"/>
      <c r="J317" s="423">
        <f t="shared" si="93"/>
        <v>0</v>
      </c>
      <c r="K317" s="393"/>
      <c r="L317" s="423">
        <f>SUM(L318)</f>
        <v>0</v>
      </c>
      <c r="M317" s="423">
        <f t="shared" ref="M317:W317" si="103">SUM(M318)</f>
        <v>0</v>
      </c>
      <c r="N317" s="423">
        <f t="shared" si="103"/>
        <v>0</v>
      </c>
      <c r="O317" s="423">
        <f t="shared" si="103"/>
        <v>0</v>
      </c>
      <c r="P317" s="423">
        <f t="shared" si="103"/>
        <v>0</v>
      </c>
      <c r="Q317" s="423">
        <f t="shared" si="103"/>
        <v>0</v>
      </c>
      <c r="R317" s="423">
        <f t="shared" si="103"/>
        <v>0</v>
      </c>
      <c r="S317" s="423">
        <f t="shared" si="103"/>
        <v>0</v>
      </c>
      <c r="T317" s="423">
        <f t="shared" si="103"/>
        <v>0</v>
      </c>
      <c r="U317" s="423">
        <f t="shared" si="103"/>
        <v>0</v>
      </c>
      <c r="V317" s="423">
        <f t="shared" si="103"/>
        <v>0</v>
      </c>
      <c r="W317" s="423">
        <f t="shared" si="103"/>
        <v>0</v>
      </c>
      <c r="X317" s="57"/>
    </row>
    <row r="318" spans="1:24" s="1" customFormat="1" ht="13" outlineLevel="3" x14ac:dyDescent="0.3">
      <c r="A318" s="57"/>
      <c r="B318" s="390">
        <v>5104020301</v>
      </c>
      <c r="C318" s="391" t="s">
        <v>1626</v>
      </c>
      <c r="D318" s="392" t="s">
        <v>1627</v>
      </c>
      <c r="E318" s="393"/>
      <c r="F318" s="394">
        <f t="shared" si="91"/>
        <v>0</v>
      </c>
      <c r="G318" s="395"/>
      <c r="H318" s="394">
        <f t="shared" si="92"/>
        <v>0</v>
      </c>
      <c r="I318" s="395"/>
      <c r="J318" s="394">
        <f t="shared" si="93"/>
        <v>0</v>
      </c>
      <c r="K318" s="393"/>
      <c r="L318" s="394">
        <v>0</v>
      </c>
      <c r="M318" s="394">
        <v>0</v>
      </c>
      <c r="N318" s="394">
        <v>0</v>
      </c>
      <c r="O318" s="394">
        <v>0</v>
      </c>
      <c r="P318" s="394">
        <v>0</v>
      </c>
      <c r="Q318" s="394">
        <v>0</v>
      </c>
      <c r="R318" s="394">
        <v>0</v>
      </c>
      <c r="S318" s="394">
        <v>0</v>
      </c>
      <c r="T318" s="394">
        <v>0</v>
      </c>
      <c r="U318" s="394">
        <v>0</v>
      </c>
      <c r="V318" s="394">
        <v>0</v>
      </c>
      <c r="W318" s="394">
        <v>0</v>
      </c>
      <c r="X318" s="57"/>
    </row>
    <row r="319" spans="1:24" s="1" customFormat="1" ht="13" outlineLevel="3" x14ac:dyDescent="0.3">
      <c r="A319" s="57"/>
      <c r="B319" s="420">
        <v>51040209</v>
      </c>
      <c r="C319" s="421" t="s">
        <v>751</v>
      </c>
      <c r="D319" s="422" t="s">
        <v>752</v>
      </c>
      <c r="E319" s="393"/>
      <c r="F319" s="423">
        <f t="shared" si="91"/>
        <v>0</v>
      </c>
      <c r="G319" s="395"/>
      <c r="H319" s="423">
        <f t="shared" si="92"/>
        <v>0</v>
      </c>
      <c r="I319" s="395"/>
      <c r="J319" s="423">
        <f t="shared" si="93"/>
        <v>0</v>
      </c>
      <c r="K319" s="393"/>
      <c r="L319" s="423">
        <f>SUM(L320:L322)</f>
        <v>0</v>
      </c>
      <c r="M319" s="423">
        <f t="shared" ref="M319:W319" si="104">SUM(M320:M322)</f>
        <v>0</v>
      </c>
      <c r="N319" s="423">
        <f t="shared" si="104"/>
        <v>0</v>
      </c>
      <c r="O319" s="423">
        <f t="shared" si="104"/>
        <v>0</v>
      </c>
      <c r="P319" s="423">
        <f t="shared" si="104"/>
        <v>0</v>
      </c>
      <c r="Q319" s="423">
        <f t="shared" si="104"/>
        <v>0</v>
      </c>
      <c r="R319" s="423">
        <f t="shared" si="104"/>
        <v>0</v>
      </c>
      <c r="S319" s="423">
        <f t="shared" si="104"/>
        <v>0</v>
      </c>
      <c r="T319" s="423">
        <f t="shared" si="104"/>
        <v>0</v>
      </c>
      <c r="U319" s="423">
        <f t="shared" si="104"/>
        <v>0</v>
      </c>
      <c r="V319" s="423">
        <f t="shared" si="104"/>
        <v>0</v>
      </c>
      <c r="W319" s="423">
        <f t="shared" si="104"/>
        <v>0</v>
      </c>
      <c r="X319" s="57"/>
    </row>
    <row r="320" spans="1:24" s="1" customFormat="1" ht="13" outlineLevel="3" x14ac:dyDescent="0.3">
      <c r="A320" s="57"/>
      <c r="B320" s="390">
        <v>5104020901</v>
      </c>
      <c r="C320" s="391" t="s">
        <v>1628</v>
      </c>
      <c r="D320" s="392" t="s">
        <v>1629</v>
      </c>
      <c r="E320" s="393"/>
      <c r="F320" s="394">
        <f t="shared" si="91"/>
        <v>0</v>
      </c>
      <c r="G320" s="395"/>
      <c r="H320" s="394">
        <f t="shared" si="92"/>
        <v>0</v>
      </c>
      <c r="I320" s="395"/>
      <c r="J320" s="394">
        <f t="shared" si="93"/>
        <v>0</v>
      </c>
      <c r="K320" s="393"/>
      <c r="L320" s="394">
        <v>0</v>
      </c>
      <c r="M320" s="394">
        <v>0</v>
      </c>
      <c r="N320" s="394">
        <v>0</v>
      </c>
      <c r="O320" s="394">
        <v>0</v>
      </c>
      <c r="P320" s="394">
        <v>0</v>
      </c>
      <c r="Q320" s="394">
        <v>0</v>
      </c>
      <c r="R320" s="394">
        <v>0</v>
      </c>
      <c r="S320" s="394">
        <v>0</v>
      </c>
      <c r="T320" s="394">
        <v>0</v>
      </c>
      <c r="U320" s="394">
        <v>0</v>
      </c>
      <c r="V320" s="394">
        <v>0</v>
      </c>
      <c r="W320" s="394">
        <v>0</v>
      </c>
      <c r="X320" s="57"/>
    </row>
    <row r="321" spans="1:24" s="1" customFormat="1" ht="13" outlineLevel="3" x14ac:dyDescent="0.3">
      <c r="A321" s="57"/>
      <c r="B321" s="390">
        <v>5104020902</v>
      </c>
      <c r="C321" s="391" t="s">
        <v>1630</v>
      </c>
      <c r="D321" s="392" t="s">
        <v>1631</v>
      </c>
      <c r="E321" s="393"/>
      <c r="F321" s="394">
        <f t="shared" si="91"/>
        <v>0</v>
      </c>
      <c r="G321" s="395"/>
      <c r="H321" s="394">
        <f t="shared" si="92"/>
        <v>0</v>
      </c>
      <c r="I321" s="395"/>
      <c r="J321" s="394">
        <f t="shared" si="93"/>
        <v>0</v>
      </c>
      <c r="K321" s="393"/>
      <c r="L321" s="394">
        <v>0</v>
      </c>
      <c r="M321" s="394">
        <v>0</v>
      </c>
      <c r="N321" s="394">
        <v>0</v>
      </c>
      <c r="O321" s="394">
        <v>0</v>
      </c>
      <c r="P321" s="394">
        <v>0</v>
      </c>
      <c r="Q321" s="394">
        <v>0</v>
      </c>
      <c r="R321" s="394">
        <v>0</v>
      </c>
      <c r="S321" s="394">
        <v>0</v>
      </c>
      <c r="T321" s="394">
        <v>0</v>
      </c>
      <c r="U321" s="394">
        <v>0</v>
      </c>
      <c r="V321" s="394">
        <v>0</v>
      </c>
      <c r="W321" s="394">
        <v>0</v>
      </c>
      <c r="X321" s="57"/>
    </row>
    <row r="322" spans="1:24" s="1" customFormat="1" ht="13" outlineLevel="3" x14ac:dyDescent="0.3">
      <c r="A322" s="57"/>
      <c r="B322" s="390">
        <v>5104020903</v>
      </c>
      <c r="C322" s="391" t="s">
        <v>1632</v>
      </c>
      <c r="D322" s="392" t="s">
        <v>1633</v>
      </c>
      <c r="E322" s="393"/>
      <c r="F322" s="394">
        <f t="shared" si="91"/>
        <v>0</v>
      </c>
      <c r="G322" s="395"/>
      <c r="H322" s="394">
        <f t="shared" si="92"/>
        <v>0</v>
      </c>
      <c r="I322" s="395"/>
      <c r="J322" s="394">
        <f t="shared" si="93"/>
        <v>0</v>
      </c>
      <c r="K322" s="393"/>
      <c r="L322" s="394">
        <v>0</v>
      </c>
      <c r="M322" s="394">
        <v>0</v>
      </c>
      <c r="N322" s="394">
        <v>0</v>
      </c>
      <c r="O322" s="394">
        <v>0</v>
      </c>
      <c r="P322" s="394">
        <v>0</v>
      </c>
      <c r="Q322" s="394">
        <v>0</v>
      </c>
      <c r="R322" s="394">
        <v>0</v>
      </c>
      <c r="S322" s="394">
        <v>0</v>
      </c>
      <c r="T322" s="394">
        <v>0</v>
      </c>
      <c r="U322" s="394">
        <v>0</v>
      </c>
      <c r="V322" s="394">
        <v>0</v>
      </c>
      <c r="W322" s="394">
        <v>0</v>
      </c>
      <c r="X322" s="57"/>
    </row>
    <row r="323" spans="1:24" s="1" customFormat="1" ht="13" outlineLevel="2" x14ac:dyDescent="0.3">
      <c r="A323" s="57"/>
      <c r="B323" s="406">
        <v>510403</v>
      </c>
      <c r="C323" s="407" t="s">
        <v>67</v>
      </c>
      <c r="D323" s="408" t="s">
        <v>167</v>
      </c>
      <c r="E323" s="379"/>
      <c r="F323" s="409">
        <f t="shared" si="91"/>
        <v>0</v>
      </c>
      <c r="G323" s="381"/>
      <c r="H323" s="409">
        <f t="shared" si="92"/>
        <v>0</v>
      </c>
      <c r="I323" s="381"/>
      <c r="J323" s="409">
        <f t="shared" si="93"/>
        <v>0</v>
      </c>
      <c r="K323" s="379"/>
      <c r="L323" s="409">
        <f>SUM(L324+L326)</f>
        <v>0</v>
      </c>
      <c r="M323" s="409">
        <f t="shared" ref="M323:W323" si="105">SUM(M324+M326)</f>
        <v>0</v>
      </c>
      <c r="N323" s="409">
        <f t="shared" si="105"/>
        <v>0</v>
      </c>
      <c r="O323" s="409">
        <f t="shared" si="105"/>
        <v>0</v>
      </c>
      <c r="P323" s="409">
        <f t="shared" si="105"/>
        <v>0</v>
      </c>
      <c r="Q323" s="409">
        <f t="shared" si="105"/>
        <v>0</v>
      </c>
      <c r="R323" s="409">
        <f t="shared" si="105"/>
        <v>0</v>
      </c>
      <c r="S323" s="409">
        <f t="shared" si="105"/>
        <v>0</v>
      </c>
      <c r="T323" s="409">
        <f t="shared" si="105"/>
        <v>0</v>
      </c>
      <c r="U323" s="409">
        <f t="shared" si="105"/>
        <v>0</v>
      </c>
      <c r="V323" s="409">
        <f t="shared" si="105"/>
        <v>0</v>
      </c>
      <c r="W323" s="409">
        <f t="shared" si="105"/>
        <v>0</v>
      </c>
      <c r="X323" s="57"/>
    </row>
    <row r="324" spans="1:24" s="1" customFormat="1" ht="13" outlineLevel="3" x14ac:dyDescent="0.3">
      <c r="A324" s="57"/>
      <c r="B324" s="420">
        <v>51040301</v>
      </c>
      <c r="C324" s="421" t="s">
        <v>753</v>
      </c>
      <c r="D324" s="422" t="s">
        <v>754</v>
      </c>
      <c r="E324" s="393"/>
      <c r="F324" s="423">
        <f t="shared" si="91"/>
        <v>0</v>
      </c>
      <c r="G324" s="395"/>
      <c r="H324" s="423">
        <f t="shared" si="92"/>
        <v>0</v>
      </c>
      <c r="I324" s="395"/>
      <c r="J324" s="423">
        <f t="shared" si="93"/>
        <v>0</v>
      </c>
      <c r="K324" s="393"/>
      <c r="L324" s="423">
        <f>SUM(L325)</f>
        <v>0</v>
      </c>
      <c r="M324" s="423">
        <f t="shared" ref="M324:W324" si="106">SUM(M325)</f>
        <v>0</v>
      </c>
      <c r="N324" s="423">
        <f t="shared" si="106"/>
        <v>0</v>
      </c>
      <c r="O324" s="423">
        <f t="shared" si="106"/>
        <v>0</v>
      </c>
      <c r="P324" s="423">
        <f t="shared" si="106"/>
        <v>0</v>
      </c>
      <c r="Q324" s="423">
        <f t="shared" si="106"/>
        <v>0</v>
      </c>
      <c r="R324" s="423">
        <f t="shared" si="106"/>
        <v>0</v>
      </c>
      <c r="S324" s="423">
        <f t="shared" si="106"/>
        <v>0</v>
      </c>
      <c r="T324" s="423">
        <f t="shared" si="106"/>
        <v>0</v>
      </c>
      <c r="U324" s="423">
        <f t="shared" si="106"/>
        <v>0</v>
      </c>
      <c r="V324" s="423">
        <f t="shared" si="106"/>
        <v>0</v>
      </c>
      <c r="W324" s="423">
        <f t="shared" si="106"/>
        <v>0</v>
      </c>
      <c r="X324" s="57"/>
    </row>
    <row r="325" spans="1:24" s="1" customFormat="1" ht="13" outlineLevel="3" x14ac:dyDescent="0.3">
      <c r="A325" s="57"/>
      <c r="B325" s="390">
        <v>5104030101</v>
      </c>
      <c r="C325" s="391" t="s">
        <v>1634</v>
      </c>
      <c r="D325" s="392" t="s">
        <v>754</v>
      </c>
      <c r="E325" s="393"/>
      <c r="F325" s="394">
        <f t="shared" si="91"/>
        <v>0</v>
      </c>
      <c r="G325" s="395"/>
      <c r="H325" s="394">
        <f t="shared" si="92"/>
        <v>0</v>
      </c>
      <c r="I325" s="395"/>
      <c r="J325" s="394">
        <f t="shared" si="93"/>
        <v>0</v>
      </c>
      <c r="K325" s="393"/>
      <c r="L325" s="394">
        <v>0</v>
      </c>
      <c r="M325" s="394">
        <v>0</v>
      </c>
      <c r="N325" s="394">
        <v>0</v>
      </c>
      <c r="O325" s="394">
        <v>0</v>
      </c>
      <c r="P325" s="394">
        <v>0</v>
      </c>
      <c r="Q325" s="394">
        <v>0</v>
      </c>
      <c r="R325" s="394">
        <v>0</v>
      </c>
      <c r="S325" s="394">
        <v>0</v>
      </c>
      <c r="T325" s="394">
        <v>0</v>
      </c>
      <c r="U325" s="394">
        <v>0</v>
      </c>
      <c r="V325" s="394">
        <v>0</v>
      </c>
      <c r="W325" s="394">
        <v>0</v>
      </c>
      <c r="X325" s="57"/>
    </row>
    <row r="326" spans="1:24" s="1" customFormat="1" ht="13" outlineLevel="3" x14ac:dyDescent="0.3">
      <c r="A326" s="57"/>
      <c r="B326" s="420">
        <v>51040302</v>
      </c>
      <c r="C326" s="421" t="s">
        <v>755</v>
      </c>
      <c r="D326" s="422" t="s">
        <v>756</v>
      </c>
      <c r="E326" s="393"/>
      <c r="F326" s="423">
        <f t="shared" si="91"/>
        <v>0</v>
      </c>
      <c r="G326" s="395"/>
      <c r="H326" s="423">
        <f t="shared" si="92"/>
        <v>0</v>
      </c>
      <c r="I326" s="395"/>
      <c r="J326" s="423">
        <f t="shared" si="93"/>
        <v>0</v>
      </c>
      <c r="K326" s="393"/>
      <c r="L326" s="423">
        <f>SUM(L327)</f>
        <v>0</v>
      </c>
      <c r="M326" s="423">
        <f t="shared" ref="M326:W326" si="107">SUM(M327)</f>
        <v>0</v>
      </c>
      <c r="N326" s="423">
        <f t="shared" si="107"/>
        <v>0</v>
      </c>
      <c r="O326" s="423">
        <f t="shared" si="107"/>
        <v>0</v>
      </c>
      <c r="P326" s="423">
        <f t="shared" si="107"/>
        <v>0</v>
      </c>
      <c r="Q326" s="423">
        <f t="shared" si="107"/>
        <v>0</v>
      </c>
      <c r="R326" s="423">
        <f t="shared" si="107"/>
        <v>0</v>
      </c>
      <c r="S326" s="423">
        <f t="shared" si="107"/>
        <v>0</v>
      </c>
      <c r="T326" s="423">
        <f t="shared" si="107"/>
        <v>0</v>
      </c>
      <c r="U326" s="423">
        <f t="shared" si="107"/>
        <v>0</v>
      </c>
      <c r="V326" s="423">
        <f t="shared" si="107"/>
        <v>0</v>
      </c>
      <c r="W326" s="423">
        <f t="shared" si="107"/>
        <v>0</v>
      </c>
      <c r="X326" s="57"/>
    </row>
    <row r="327" spans="1:24" s="1" customFormat="1" ht="13" outlineLevel="3" x14ac:dyDescent="0.3">
      <c r="A327" s="57"/>
      <c r="B327" s="390">
        <v>5104030201</v>
      </c>
      <c r="C327" s="391" t="s">
        <v>1635</v>
      </c>
      <c r="D327" s="392" t="s">
        <v>756</v>
      </c>
      <c r="E327" s="393"/>
      <c r="F327" s="394">
        <f t="shared" si="91"/>
        <v>0</v>
      </c>
      <c r="G327" s="395"/>
      <c r="H327" s="394">
        <f t="shared" si="92"/>
        <v>0</v>
      </c>
      <c r="I327" s="395"/>
      <c r="J327" s="394">
        <f t="shared" si="93"/>
        <v>0</v>
      </c>
      <c r="K327" s="393"/>
      <c r="L327" s="394">
        <v>0</v>
      </c>
      <c r="M327" s="394">
        <v>0</v>
      </c>
      <c r="N327" s="394">
        <v>0</v>
      </c>
      <c r="O327" s="394">
        <v>0</v>
      </c>
      <c r="P327" s="394">
        <v>0</v>
      </c>
      <c r="Q327" s="394">
        <v>0</v>
      </c>
      <c r="R327" s="394">
        <v>0</v>
      </c>
      <c r="S327" s="394">
        <v>0</v>
      </c>
      <c r="T327" s="394">
        <v>0</v>
      </c>
      <c r="U327" s="394">
        <v>0</v>
      </c>
      <c r="V327" s="394">
        <v>0</v>
      </c>
      <c r="W327" s="394">
        <v>0</v>
      </c>
      <c r="X327" s="57"/>
    </row>
    <row r="328" spans="1:24" s="1" customFormat="1" ht="13" outlineLevel="2" x14ac:dyDescent="0.3">
      <c r="A328" s="57"/>
      <c r="B328" s="406">
        <v>510404</v>
      </c>
      <c r="C328" s="407" t="s">
        <v>287</v>
      </c>
      <c r="D328" s="408" t="s">
        <v>168</v>
      </c>
      <c r="E328" s="379"/>
      <c r="F328" s="409">
        <f t="shared" si="91"/>
        <v>0</v>
      </c>
      <c r="G328" s="381"/>
      <c r="H328" s="409">
        <f t="shared" si="92"/>
        <v>0</v>
      </c>
      <c r="I328" s="381"/>
      <c r="J328" s="409">
        <f t="shared" si="93"/>
        <v>0</v>
      </c>
      <c r="K328" s="379"/>
      <c r="L328" s="409">
        <f>SUM(L329+L334+L338+L342+L344+L348)</f>
        <v>0</v>
      </c>
      <c r="M328" s="409">
        <f t="shared" ref="M328:W328" si="108">SUM(M329+M334+M338+M342+M344+M348)</f>
        <v>0</v>
      </c>
      <c r="N328" s="409">
        <f t="shared" si="108"/>
        <v>0</v>
      </c>
      <c r="O328" s="409">
        <f t="shared" si="108"/>
        <v>0</v>
      </c>
      <c r="P328" s="409">
        <f t="shared" si="108"/>
        <v>0</v>
      </c>
      <c r="Q328" s="409">
        <f t="shared" si="108"/>
        <v>0</v>
      </c>
      <c r="R328" s="409">
        <f t="shared" si="108"/>
        <v>0</v>
      </c>
      <c r="S328" s="409">
        <f t="shared" si="108"/>
        <v>0</v>
      </c>
      <c r="T328" s="409">
        <f t="shared" si="108"/>
        <v>0</v>
      </c>
      <c r="U328" s="409">
        <f t="shared" si="108"/>
        <v>0</v>
      </c>
      <c r="V328" s="409">
        <f t="shared" si="108"/>
        <v>0</v>
      </c>
      <c r="W328" s="409">
        <f t="shared" si="108"/>
        <v>0</v>
      </c>
      <c r="X328" s="57"/>
    </row>
    <row r="329" spans="1:24" s="1" customFormat="1" ht="13" outlineLevel="3" x14ac:dyDescent="0.3">
      <c r="A329" s="57"/>
      <c r="B329" s="420">
        <v>51040401</v>
      </c>
      <c r="C329" s="421" t="s">
        <v>757</v>
      </c>
      <c r="D329" s="422" t="s">
        <v>758</v>
      </c>
      <c r="E329" s="393"/>
      <c r="F329" s="423">
        <f t="shared" si="91"/>
        <v>0</v>
      </c>
      <c r="G329" s="395"/>
      <c r="H329" s="423">
        <f t="shared" si="92"/>
        <v>0</v>
      </c>
      <c r="I329" s="395"/>
      <c r="J329" s="423">
        <f t="shared" si="93"/>
        <v>0</v>
      </c>
      <c r="K329" s="393"/>
      <c r="L329" s="423">
        <f>SUM(L330:L333)</f>
        <v>0</v>
      </c>
      <c r="M329" s="423">
        <f t="shared" ref="M329:W329" si="109">SUM(M330:M333)</f>
        <v>0</v>
      </c>
      <c r="N329" s="423">
        <f t="shared" si="109"/>
        <v>0</v>
      </c>
      <c r="O329" s="423">
        <f t="shared" si="109"/>
        <v>0</v>
      </c>
      <c r="P329" s="423">
        <f t="shared" si="109"/>
        <v>0</v>
      </c>
      <c r="Q329" s="423">
        <f t="shared" si="109"/>
        <v>0</v>
      </c>
      <c r="R329" s="423">
        <f t="shared" si="109"/>
        <v>0</v>
      </c>
      <c r="S329" s="423">
        <f t="shared" si="109"/>
        <v>0</v>
      </c>
      <c r="T329" s="423">
        <f t="shared" si="109"/>
        <v>0</v>
      </c>
      <c r="U329" s="423">
        <f t="shared" si="109"/>
        <v>0</v>
      </c>
      <c r="V329" s="423">
        <f t="shared" si="109"/>
        <v>0</v>
      </c>
      <c r="W329" s="423">
        <f t="shared" si="109"/>
        <v>0</v>
      </c>
      <c r="X329" s="57"/>
    </row>
    <row r="330" spans="1:24" s="1" customFormat="1" ht="13" outlineLevel="3" x14ac:dyDescent="0.3">
      <c r="A330" s="57"/>
      <c r="B330" s="390">
        <v>5104040101</v>
      </c>
      <c r="C330" s="391" t="s">
        <v>1636</v>
      </c>
      <c r="D330" s="392" t="s">
        <v>1765</v>
      </c>
      <c r="E330" s="393"/>
      <c r="F330" s="394">
        <f t="shared" si="91"/>
        <v>0</v>
      </c>
      <c r="G330" s="395"/>
      <c r="H330" s="394">
        <f t="shared" si="92"/>
        <v>0</v>
      </c>
      <c r="I330" s="395"/>
      <c r="J330" s="394">
        <f t="shared" si="93"/>
        <v>0</v>
      </c>
      <c r="K330" s="393"/>
      <c r="L330" s="394">
        <v>0</v>
      </c>
      <c r="M330" s="394">
        <v>0</v>
      </c>
      <c r="N330" s="394">
        <v>0</v>
      </c>
      <c r="O330" s="394">
        <v>0</v>
      </c>
      <c r="P330" s="394">
        <v>0</v>
      </c>
      <c r="Q330" s="394">
        <v>0</v>
      </c>
      <c r="R330" s="394">
        <v>0</v>
      </c>
      <c r="S330" s="394">
        <v>0</v>
      </c>
      <c r="T330" s="394">
        <v>0</v>
      </c>
      <c r="U330" s="394">
        <v>0</v>
      </c>
      <c r="V330" s="394">
        <v>0</v>
      </c>
      <c r="W330" s="394">
        <v>0</v>
      </c>
      <c r="X330" s="57"/>
    </row>
    <row r="331" spans="1:24" s="1" customFormat="1" ht="24" outlineLevel="3" x14ac:dyDescent="0.3">
      <c r="A331" s="57"/>
      <c r="B331" s="390">
        <v>5104040102</v>
      </c>
      <c r="C331" s="391" t="s">
        <v>1637</v>
      </c>
      <c r="D331" s="392" t="s">
        <v>1766</v>
      </c>
      <c r="E331" s="393"/>
      <c r="F331" s="394">
        <f t="shared" si="91"/>
        <v>0</v>
      </c>
      <c r="G331" s="395"/>
      <c r="H331" s="394">
        <f t="shared" si="92"/>
        <v>0</v>
      </c>
      <c r="I331" s="395"/>
      <c r="J331" s="394">
        <f t="shared" si="93"/>
        <v>0</v>
      </c>
      <c r="K331" s="393"/>
      <c r="L331" s="394">
        <v>0</v>
      </c>
      <c r="M331" s="394">
        <v>0</v>
      </c>
      <c r="N331" s="394">
        <v>0</v>
      </c>
      <c r="O331" s="394">
        <v>0</v>
      </c>
      <c r="P331" s="394">
        <v>0</v>
      </c>
      <c r="Q331" s="394">
        <v>0</v>
      </c>
      <c r="R331" s="394">
        <v>0</v>
      </c>
      <c r="S331" s="394">
        <v>0</v>
      </c>
      <c r="T331" s="394">
        <v>0</v>
      </c>
      <c r="U331" s="394">
        <v>0</v>
      </c>
      <c r="V331" s="394">
        <v>0</v>
      </c>
      <c r="W331" s="394">
        <v>0</v>
      </c>
      <c r="X331" s="57"/>
    </row>
    <row r="332" spans="1:24" s="1" customFormat="1" ht="13" outlineLevel="3" x14ac:dyDescent="0.3">
      <c r="A332" s="57"/>
      <c r="B332" s="390">
        <v>5104040103</v>
      </c>
      <c r="C332" s="391" t="s">
        <v>1638</v>
      </c>
      <c r="D332" s="392" t="s">
        <v>1639</v>
      </c>
      <c r="E332" s="393"/>
      <c r="F332" s="394">
        <f t="shared" si="91"/>
        <v>0</v>
      </c>
      <c r="G332" s="395"/>
      <c r="H332" s="394">
        <f t="shared" si="92"/>
        <v>0</v>
      </c>
      <c r="I332" s="395"/>
      <c r="J332" s="394">
        <f t="shared" si="93"/>
        <v>0</v>
      </c>
      <c r="K332" s="393"/>
      <c r="L332" s="394">
        <v>0</v>
      </c>
      <c r="M332" s="394">
        <v>0</v>
      </c>
      <c r="N332" s="394">
        <v>0</v>
      </c>
      <c r="O332" s="394">
        <v>0</v>
      </c>
      <c r="P332" s="394">
        <v>0</v>
      </c>
      <c r="Q332" s="394">
        <v>0</v>
      </c>
      <c r="R332" s="394">
        <v>0</v>
      </c>
      <c r="S332" s="394">
        <v>0</v>
      </c>
      <c r="T332" s="394">
        <v>0</v>
      </c>
      <c r="U332" s="394">
        <v>0</v>
      </c>
      <c r="V332" s="394">
        <v>0</v>
      </c>
      <c r="W332" s="394">
        <v>0</v>
      </c>
      <c r="X332" s="57"/>
    </row>
    <row r="333" spans="1:24" s="1" customFormat="1" ht="13" outlineLevel="3" x14ac:dyDescent="0.3">
      <c r="A333" s="57"/>
      <c r="B333" s="390">
        <v>5104040104</v>
      </c>
      <c r="C333" s="391" t="s">
        <v>1640</v>
      </c>
      <c r="D333" s="392" t="s">
        <v>1641</v>
      </c>
      <c r="E333" s="393"/>
      <c r="F333" s="394">
        <f t="shared" si="91"/>
        <v>0</v>
      </c>
      <c r="G333" s="395"/>
      <c r="H333" s="394">
        <f t="shared" si="92"/>
        <v>0</v>
      </c>
      <c r="I333" s="395"/>
      <c r="J333" s="394">
        <f t="shared" si="93"/>
        <v>0</v>
      </c>
      <c r="K333" s="393"/>
      <c r="L333" s="394">
        <v>0</v>
      </c>
      <c r="M333" s="394">
        <v>0</v>
      </c>
      <c r="N333" s="394">
        <v>0</v>
      </c>
      <c r="O333" s="394">
        <v>0</v>
      </c>
      <c r="P333" s="394">
        <v>0</v>
      </c>
      <c r="Q333" s="394">
        <v>0</v>
      </c>
      <c r="R333" s="394">
        <v>0</v>
      </c>
      <c r="S333" s="394">
        <v>0</v>
      </c>
      <c r="T333" s="394">
        <v>0</v>
      </c>
      <c r="U333" s="394">
        <v>0</v>
      </c>
      <c r="V333" s="394">
        <v>0</v>
      </c>
      <c r="W333" s="394">
        <v>0</v>
      </c>
      <c r="X333" s="57"/>
    </row>
    <row r="334" spans="1:24" s="1" customFormat="1" ht="13" outlineLevel="3" x14ac:dyDescent="0.3">
      <c r="A334" s="57"/>
      <c r="B334" s="420">
        <v>51040402</v>
      </c>
      <c r="C334" s="421" t="s">
        <v>759</v>
      </c>
      <c r="D334" s="422" t="s">
        <v>760</v>
      </c>
      <c r="E334" s="393"/>
      <c r="F334" s="423">
        <f t="shared" ref="F334:F365" si="110">SUM(L334:W334)</f>
        <v>0</v>
      </c>
      <c r="G334" s="395"/>
      <c r="H334" s="423">
        <f t="shared" ref="H334:H365" si="111">SUM(L334:O334)</f>
        <v>0</v>
      </c>
      <c r="I334" s="395"/>
      <c r="J334" s="423">
        <f t="shared" ref="J334:J365" si="112">SUM(P334:W334)</f>
        <v>0</v>
      </c>
      <c r="K334" s="393"/>
      <c r="L334" s="423">
        <f>SUM(L335:L337)</f>
        <v>0</v>
      </c>
      <c r="M334" s="423">
        <f t="shared" ref="M334:W334" si="113">SUM(M335:M337)</f>
        <v>0</v>
      </c>
      <c r="N334" s="423">
        <f t="shared" si="113"/>
        <v>0</v>
      </c>
      <c r="O334" s="423">
        <f t="shared" si="113"/>
        <v>0</v>
      </c>
      <c r="P334" s="423">
        <f t="shared" si="113"/>
        <v>0</v>
      </c>
      <c r="Q334" s="423">
        <f t="shared" si="113"/>
        <v>0</v>
      </c>
      <c r="R334" s="423">
        <f t="shared" si="113"/>
        <v>0</v>
      </c>
      <c r="S334" s="423">
        <f t="shared" si="113"/>
        <v>0</v>
      </c>
      <c r="T334" s="423">
        <f t="shared" si="113"/>
        <v>0</v>
      </c>
      <c r="U334" s="423">
        <f t="shared" si="113"/>
        <v>0</v>
      </c>
      <c r="V334" s="423">
        <f t="shared" si="113"/>
        <v>0</v>
      </c>
      <c r="W334" s="423">
        <f t="shared" si="113"/>
        <v>0</v>
      </c>
      <c r="X334" s="57"/>
    </row>
    <row r="335" spans="1:24" s="1" customFormat="1" ht="13" outlineLevel="3" x14ac:dyDescent="0.3">
      <c r="A335" s="57"/>
      <c r="B335" s="390">
        <v>5104040201</v>
      </c>
      <c r="C335" s="391" t="s">
        <v>1642</v>
      </c>
      <c r="D335" s="392" t="s">
        <v>1643</v>
      </c>
      <c r="E335" s="393"/>
      <c r="F335" s="394">
        <f t="shared" si="110"/>
        <v>0</v>
      </c>
      <c r="G335" s="395"/>
      <c r="H335" s="394">
        <f t="shared" si="111"/>
        <v>0</v>
      </c>
      <c r="I335" s="395"/>
      <c r="J335" s="394">
        <f t="shared" si="112"/>
        <v>0</v>
      </c>
      <c r="K335" s="393"/>
      <c r="L335" s="394">
        <v>0</v>
      </c>
      <c r="M335" s="394">
        <v>0</v>
      </c>
      <c r="N335" s="394">
        <v>0</v>
      </c>
      <c r="O335" s="394">
        <v>0</v>
      </c>
      <c r="P335" s="394">
        <v>0</v>
      </c>
      <c r="Q335" s="394">
        <v>0</v>
      </c>
      <c r="R335" s="394">
        <v>0</v>
      </c>
      <c r="S335" s="394">
        <v>0</v>
      </c>
      <c r="T335" s="394">
        <v>0</v>
      </c>
      <c r="U335" s="394">
        <v>0</v>
      </c>
      <c r="V335" s="394">
        <v>0</v>
      </c>
      <c r="W335" s="394">
        <v>0</v>
      </c>
      <c r="X335" s="57"/>
    </row>
    <row r="336" spans="1:24" s="1" customFormat="1" ht="13" outlineLevel="3" x14ac:dyDescent="0.3">
      <c r="A336" s="57"/>
      <c r="B336" s="390">
        <v>5104040202</v>
      </c>
      <c r="C336" s="391" t="s">
        <v>1644</v>
      </c>
      <c r="D336" s="392" t="s">
        <v>1767</v>
      </c>
      <c r="E336" s="393"/>
      <c r="F336" s="394">
        <f t="shared" si="110"/>
        <v>0</v>
      </c>
      <c r="G336" s="395"/>
      <c r="H336" s="394">
        <f t="shared" si="111"/>
        <v>0</v>
      </c>
      <c r="I336" s="395"/>
      <c r="J336" s="394">
        <f t="shared" si="112"/>
        <v>0</v>
      </c>
      <c r="K336" s="393"/>
      <c r="L336" s="394">
        <v>0</v>
      </c>
      <c r="M336" s="394">
        <v>0</v>
      </c>
      <c r="N336" s="394">
        <v>0</v>
      </c>
      <c r="O336" s="394">
        <v>0</v>
      </c>
      <c r="P336" s="394">
        <v>0</v>
      </c>
      <c r="Q336" s="394">
        <v>0</v>
      </c>
      <c r="R336" s="394">
        <v>0</v>
      </c>
      <c r="S336" s="394">
        <v>0</v>
      </c>
      <c r="T336" s="394">
        <v>0</v>
      </c>
      <c r="U336" s="394">
        <v>0</v>
      </c>
      <c r="V336" s="394">
        <v>0</v>
      </c>
      <c r="W336" s="394">
        <v>0</v>
      </c>
      <c r="X336" s="57"/>
    </row>
    <row r="337" spans="1:24" s="1" customFormat="1" ht="13" outlineLevel="3" x14ac:dyDescent="0.3">
      <c r="A337" s="57"/>
      <c r="B337" s="390">
        <v>5104040203</v>
      </c>
      <c r="C337" s="391" t="s">
        <v>1645</v>
      </c>
      <c r="D337" s="392" t="s">
        <v>1646</v>
      </c>
      <c r="E337" s="393"/>
      <c r="F337" s="394">
        <f t="shared" si="110"/>
        <v>0</v>
      </c>
      <c r="G337" s="395"/>
      <c r="H337" s="394">
        <f t="shared" si="111"/>
        <v>0</v>
      </c>
      <c r="I337" s="395"/>
      <c r="J337" s="394">
        <f t="shared" si="112"/>
        <v>0</v>
      </c>
      <c r="K337" s="393"/>
      <c r="L337" s="394">
        <v>0</v>
      </c>
      <c r="M337" s="394">
        <v>0</v>
      </c>
      <c r="N337" s="394">
        <v>0</v>
      </c>
      <c r="O337" s="394">
        <v>0</v>
      </c>
      <c r="P337" s="394">
        <v>0</v>
      </c>
      <c r="Q337" s="394">
        <v>0</v>
      </c>
      <c r="R337" s="394">
        <v>0</v>
      </c>
      <c r="S337" s="394">
        <v>0</v>
      </c>
      <c r="T337" s="394">
        <v>0</v>
      </c>
      <c r="U337" s="394">
        <v>0</v>
      </c>
      <c r="V337" s="394">
        <v>0</v>
      </c>
      <c r="W337" s="394">
        <v>0</v>
      </c>
      <c r="X337" s="57"/>
    </row>
    <row r="338" spans="1:24" s="1" customFormat="1" ht="13" outlineLevel="3" x14ac:dyDescent="0.3">
      <c r="A338" s="57"/>
      <c r="B338" s="420">
        <v>51040403</v>
      </c>
      <c r="C338" s="421" t="s">
        <v>761</v>
      </c>
      <c r="D338" s="422" t="s">
        <v>762</v>
      </c>
      <c r="E338" s="393"/>
      <c r="F338" s="423">
        <f t="shared" si="110"/>
        <v>0</v>
      </c>
      <c r="G338" s="395"/>
      <c r="H338" s="423">
        <f t="shared" si="111"/>
        <v>0</v>
      </c>
      <c r="I338" s="395"/>
      <c r="J338" s="423">
        <f t="shared" si="112"/>
        <v>0</v>
      </c>
      <c r="K338" s="393"/>
      <c r="L338" s="423">
        <f>SUM(L339:L341)</f>
        <v>0</v>
      </c>
      <c r="M338" s="423">
        <f t="shared" ref="M338:W338" si="114">SUM(M339:M341)</f>
        <v>0</v>
      </c>
      <c r="N338" s="423">
        <f t="shared" si="114"/>
        <v>0</v>
      </c>
      <c r="O338" s="423">
        <f t="shared" si="114"/>
        <v>0</v>
      </c>
      <c r="P338" s="423">
        <f t="shared" si="114"/>
        <v>0</v>
      </c>
      <c r="Q338" s="423">
        <f t="shared" si="114"/>
        <v>0</v>
      </c>
      <c r="R338" s="423">
        <f t="shared" si="114"/>
        <v>0</v>
      </c>
      <c r="S338" s="423">
        <f t="shared" si="114"/>
        <v>0</v>
      </c>
      <c r="T338" s="423">
        <f t="shared" si="114"/>
        <v>0</v>
      </c>
      <c r="U338" s="423">
        <f t="shared" si="114"/>
        <v>0</v>
      </c>
      <c r="V338" s="423">
        <f t="shared" si="114"/>
        <v>0</v>
      </c>
      <c r="W338" s="423">
        <f t="shared" si="114"/>
        <v>0</v>
      </c>
      <c r="X338" s="57"/>
    </row>
    <row r="339" spans="1:24" s="1" customFormat="1" ht="13" outlineLevel="3" x14ac:dyDescent="0.3">
      <c r="A339" s="57"/>
      <c r="B339" s="390">
        <v>5104040301</v>
      </c>
      <c r="C339" s="391" t="s">
        <v>1647</v>
      </c>
      <c r="D339" s="392" t="s">
        <v>1648</v>
      </c>
      <c r="E339" s="393"/>
      <c r="F339" s="394">
        <f t="shared" si="110"/>
        <v>0</v>
      </c>
      <c r="G339" s="395"/>
      <c r="H339" s="394">
        <f t="shared" si="111"/>
        <v>0</v>
      </c>
      <c r="I339" s="395"/>
      <c r="J339" s="394">
        <f t="shared" si="112"/>
        <v>0</v>
      </c>
      <c r="K339" s="393"/>
      <c r="L339" s="394">
        <v>0</v>
      </c>
      <c r="M339" s="394">
        <v>0</v>
      </c>
      <c r="N339" s="394">
        <v>0</v>
      </c>
      <c r="O339" s="394">
        <v>0</v>
      </c>
      <c r="P339" s="394">
        <v>0</v>
      </c>
      <c r="Q339" s="394">
        <v>0</v>
      </c>
      <c r="R339" s="394">
        <v>0</v>
      </c>
      <c r="S339" s="394">
        <v>0</v>
      </c>
      <c r="T339" s="394">
        <v>0</v>
      </c>
      <c r="U339" s="394">
        <v>0</v>
      </c>
      <c r="V339" s="394">
        <v>0</v>
      </c>
      <c r="W339" s="394">
        <v>0</v>
      </c>
      <c r="X339" s="57"/>
    </row>
    <row r="340" spans="1:24" s="1" customFormat="1" ht="13" outlineLevel="3" x14ac:dyDescent="0.3">
      <c r="A340" s="57"/>
      <c r="B340" s="390">
        <v>5104040302</v>
      </c>
      <c r="C340" s="391" t="s">
        <v>1649</v>
      </c>
      <c r="D340" s="392" t="s">
        <v>1650</v>
      </c>
      <c r="E340" s="393"/>
      <c r="F340" s="394">
        <f t="shared" si="110"/>
        <v>0</v>
      </c>
      <c r="G340" s="395"/>
      <c r="H340" s="394">
        <f t="shared" si="111"/>
        <v>0</v>
      </c>
      <c r="I340" s="395"/>
      <c r="J340" s="394">
        <f t="shared" si="112"/>
        <v>0</v>
      </c>
      <c r="K340" s="393"/>
      <c r="L340" s="394">
        <v>0</v>
      </c>
      <c r="M340" s="394">
        <v>0</v>
      </c>
      <c r="N340" s="394">
        <v>0</v>
      </c>
      <c r="O340" s="394">
        <v>0</v>
      </c>
      <c r="P340" s="394">
        <v>0</v>
      </c>
      <c r="Q340" s="394">
        <v>0</v>
      </c>
      <c r="R340" s="394">
        <v>0</v>
      </c>
      <c r="S340" s="394">
        <v>0</v>
      </c>
      <c r="T340" s="394">
        <v>0</v>
      </c>
      <c r="U340" s="394">
        <v>0</v>
      </c>
      <c r="V340" s="394">
        <v>0</v>
      </c>
      <c r="W340" s="394">
        <v>0</v>
      </c>
      <c r="X340" s="57"/>
    </row>
    <row r="341" spans="1:24" s="1" customFormat="1" ht="13" outlineLevel="3" x14ac:dyDescent="0.3">
      <c r="A341" s="57"/>
      <c r="B341" s="390">
        <v>5104040303</v>
      </c>
      <c r="C341" s="391" t="s">
        <v>1651</v>
      </c>
      <c r="D341" s="392" t="s">
        <v>1652</v>
      </c>
      <c r="E341" s="393"/>
      <c r="F341" s="394">
        <f t="shared" si="110"/>
        <v>0</v>
      </c>
      <c r="G341" s="395"/>
      <c r="H341" s="394">
        <f t="shared" si="111"/>
        <v>0</v>
      </c>
      <c r="I341" s="395"/>
      <c r="J341" s="394">
        <f t="shared" si="112"/>
        <v>0</v>
      </c>
      <c r="K341" s="393"/>
      <c r="L341" s="394">
        <v>0</v>
      </c>
      <c r="M341" s="394">
        <v>0</v>
      </c>
      <c r="N341" s="394">
        <v>0</v>
      </c>
      <c r="O341" s="394">
        <v>0</v>
      </c>
      <c r="P341" s="394">
        <v>0</v>
      </c>
      <c r="Q341" s="394">
        <v>0</v>
      </c>
      <c r="R341" s="394">
        <v>0</v>
      </c>
      <c r="S341" s="394">
        <v>0</v>
      </c>
      <c r="T341" s="394">
        <v>0</v>
      </c>
      <c r="U341" s="394">
        <v>0</v>
      </c>
      <c r="V341" s="394">
        <v>0</v>
      </c>
      <c r="W341" s="394">
        <v>0</v>
      </c>
      <c r="X341" s="57"/>
    </row>
    <row r="342" spans="1:24" s="1" customFormat="1" ht="13" outlineLevel="3" x14ac:dyDescent="0.3">
      <c r="A342" s="57"/>
      <c r="B342" s="420">
        <v>51040404</v>
      </c>
      <c r="C342" s="421" t="s">
        <v>763</v>
      </c>
      <c r="D342" s="422" t="s">
        <v>764</v>
      </c>
      <c r="E342" s="393"/>
      <c r="F342" s="423">
        <f t="shared" si="110"/>
        <v>0</v>
      </c>
      <c r="G342" s="395"/>
      <c r="H342" s="423">
        <f t="shared" si="111"/>
        <v>0</v>
      </c>
      <c r="I342" s="395"/>
      <c r="J342" s="423">
        <f t="shared" si="112"/>
        <v>0</v>
      </c>
      <c r="K342" s="393"/>
      <c r="L342" s="423">
        <f>SUM(L343)</f>
        <v>0</v>
      </c>
      <c r="M342" s="423">
        <f t="shared" ref="M342:W342" si="115">SUM(M343)</f>
        <v>0</v>
      </c>
      <c r="N342" s="423">
        <f t="shared" si="115"/>
        <v>0</v>
      </c>
      <c r="O342" s="423">
        <f t="shared" si="115"/>
        <v>0</v>
      </c>
      <c r="P342" s="423">
        <f t="shared" si="115"/>
        <v>0</v>
      </c>
      <c r="Q342" s="423">
        <f t="shared" si="115"/>
        <v>0</v>
      </c>
      <c r="R342" s="423">
        <f t="shared" si="115"/>
        <v>0</v>
      </c>
      <c r="S342" s="423">
        <f t="shared" si="115"/>
        <v>0</v>
      </c>
      <c r="T342" s="423">
        <f t="shared" si="115"/>
        <v>0</v>
      </c>
      <c r="U342" s="423">
        <f t="shared" si="115"/>
        <v>0</v>
      </c>
      <c r="V342" s="423">
        <f t="shared" si="115"/>
        <v>0</v>
      </c>
      <c r="W342" s="423">
        <f t="shared" si="115"/>
        <v>0</v>
      </c>
      <c r="X342" s="57"/>
    </row>
    <row r="343" spans="1:24" s="1" customFormat="1" ht="13" outlineLevel="3" x14ac:dyDescent="0.3">
      <c r="A343" s="57"/>
      <c r="B343" s="390">
        <v>5104040401</v>
      </c>
      <c r="C343" s="391" t="s">
        <v>1653</v>
      </c>
      <c r="D343" s="392" t="s">
        <v>764</v>
      </c>
      <c r="E343" s="393"/>
      <c r="F343" s="394">
        <f t="shared" si="110"/>
        <v>0</v>
      </c>
      <c r="G343" s="395"/>
      <c r="H343" s="394">
        <f t="shared" si="111"/>
        <v>0</v>
      </c>
      <c r="I343" s="395"/>
      <c r="J343" s="394">
        <f t="shared" si="112"/>
        <v>0</v>
      </c>
      <c r="K343" s="393"/>
      <c r="L343" s="394">
        <v>0</v>
      </c>
      <c r="M343" s="394">
        <v>0</v>
      </c>
      <c r="N343" s="394">
        <v>0</v>
      </c>
      <c r="O343" s="394">
        <v>0</v>
      </c>
      <c r="P343" s="394">
        <v>0</v>
      </c>
      <c r="Q343" s="394">
        <v>0</v>
      </c>
      <c r="R343" s="394">
        <v>0</v>
      </c>
      <c r="S343" s="394">
        <v>0</v>
      </c>
      <c r="T343" s="394">
        <v>0</v>
      </c>
      <c r="U343" s="394">
        <v>0</v>
      </c>
      <c r="V343" s="394">
        <v>0</v>
      </c>
      <c r="W343" s="394">
        <v>0</v>
      </c>
      <c r="X343" s="57"/>
    </row>
    <row r="344" spans="1:24" s="1" customFormat="1" ht="13" outlineLevel="3" x14ac:dyDescent="0.3">
      <c r="A344" s="57"/>
      <c r="B344" s="420">
        <v>51040405</v>
      </c>
      <c r="C344" s="421" t="s">
        <v>765</v>
      </c>
      <c r="D344" s="422" t="s">
        <v>766</v>
      </c>
      <c r="E344" s="393"/>
      <c r="F344" s="423">
        <f t="shared" si="110"/>
        <v>0</v>
      </c>
      <c r="G344" s="395"/>
      <c r="H344" s="423">
        <f t="shared" si="111"/>
        <v>0</v>
      </c>
      <c r="I344" s="395"/>
      <c r="J344" s="423">
        <f t="shared" si="112"/>
        <v>0</v>
      </c>
      <c r="K344" s="393"/>
      <c r="L344" s="423">
        <f>SUM(L345:L347)</f>
        <v>0</v>
      </c>
      <c r="M344" s="423">
        <f t="shared" ref="M344:W344" si="116">SUM(M345:M347)</f>
        <v>0</v>
      </c>
      <c r="N344" s="423">
        <f t="shared" si="116"/>
        <v>0</v>
      </c>
      <c r="O344" s="423">
        <f t="shared" si="116"/>
        <v>0</v>
      </c>
      <c r="P344" s="423">
        <f t="shared" si="116"/>
        <v>0</v>
      </c>
      <c r="Q344" s="423">
        <f t="shared" si="116"/>
        <v>0</v>
      </c>
      <c r="R344" s="423">
        <f t="shared" si="116"/>
        <v>0</v>
      </c>
      <c r="S344" s="423">
        <f t="shared" si="116"/>
        <v>0</v>
      </c>
      <c r="T344" s="423">
        <f t="shared" si="116"/>
        <v>0</v>
      </c>
      <c r="U344" s="423">
        <f t="shared" si="116"/>
        <v>0</v>
      </c>
      <c r="V344" s="423">
        <f t="shared" si="116"/>
        <v>0</v>
      </c>
      <c r="W344" s="423">
        <f t="shared" si="116"/>
        <v>0</v>
      </c>
      <c r="X344" s="57"/>
    </row>
    <row r="345" spans="1:24" s="1" customFormat="1" ht="13" outlineLevel="3" x14ac:dyDescent="0.3">
      <c r="A345" s="57"/>
      <c r="B345" s="390">
        <v>5104040501</v>
      </c>
      <c r="C345" s="391" t="s">
        <v>1654</v>
      </c>
      <c r="D345" s="392" t="s">
        <v>1655</v>
      </c>
      <c r="E345" s="393"/>
      <c r="F345" s="394">
        <f t="shared" si="110"/>
        <v>0</v>
      </c>
      <c r="G345" s="395"/>
      <c r="H345" s="394">
        <f t="shared" si="111"/>
        <v>0</v>
      </c>
      <c r="I345" s="395"/>
      <c r="J345" s="394">
        <f t="shared" si="112"/>
        <v>0</v>
      </c>
      <c r="K345" s="393"/>
      <c r="L345" s="394">
        <v>0</v>
      </c>
      <c r="M345" s="394">
        <v>0</v>
      </c>
      <c r="N345" s="394">
        <v>0</v>
      </c>
      <c r="O345" s="394">
        <v>0</v>
      </c>
      <c r="P345" s="394">
        <v>0</v>
      </c>
      <c r="Q345" s="394">
        <v>0</v>
      </c>
      <c r="R345" s="394">
        <v>0</v>
      </c>
      <c r="S345" s="394">
        <v>0</v>
      </c>
      <c r="T345" s="394">
        <v>0</v>
      </c>
      <c r="U345" s="394">
        <v>0</v>
      </c>
      <c r="V345" s="394">
        <v>0</v>
      </c>
      <c r="W345" s="394">
        <v>0</v>
      </c>
      <c r="X345" s="57"/>
    </row>
    <row r="346" spans="1:24" s="1" customFormat="1" ht="13" outlineLevel="3" x14ac:dyDescent="0.3">
      <c r="A346" s="57"/>
      <c r="B346" s="390">
        <v>5104040502</v>
      </c>
      <c r="C346" s="391" t="s">
        <v>1656</v>
      </c>
      <c r="D346" s="392" t="s">
        <v>1768</v>
      </c>
      <c r="E346" s="393"/>
      <c r="F346" s="394">
        <f t="shared" si="110"/>
        <v>0</v>
      </c>
      <c r="G346" s="395"/>
      <c r="H346" s="394">
        <f t="shared" si="111"/>
        <v>0</v>
      </c>
      <c r="I346" s="395"/>
      <c r="J346" s="394">
        <f t="shared" si="112"/>
        <v>0</v>
      </c>
      <c r="K346" s="393"/>
      <c r="L346" s="394">
        <v>0</v>
      </c>
      <c r="M346" s="394">
        <v>0</v>
      </c>
      <c r="N346" s="394">
        <v>0</v>
      </c>
      <c r="O346" s="394">
        <v>0</v>
      </c>
      <c r="P346" s="394">
        <v>0</v>
      </c>
      <c r="Q346" s="394">
        <v>0</v>
      </c>
      <c r="R346" s="394">
        <v>0</v>
      </c>
      <c r="S346" s="394">
        <v>0</v>
      </c>
      <c r="T346" s="394">
        <v>0</v>
      </c>
      <c r="U346" s="394">
        <v>0</v>
      </c>
      <c r="V346" s="394">
        <v>0</v>
      </c>
      <c r="W346" s="394">
        <v>0</v>
      </c>
      <c r="X346" s="57"/>
    </row>
    <row r="347" spans="1:24" s="1" customFormat="1" ht="13" outlineLevel="3" x14ac:dyDescent="0.3">
      <c r="A347" s="57"/>
      <c r="B347" s="390">
        <v>5104040503</v>
      </c>
      <c r="C347" s="391" t="s">
        <v>1657</v>
      </c>
      <c r="D347" s="392" t="s">
        <v>1658</v>
      </c>
      <c r="E347" s="393"/>
      <c r="F347" s="394">
        <f t="shared" si="110"/>
        <v>0</v>
      </c>
      <c r="G347" s="395"/>
      <c r="H347" s="394">
        <f t="shared" si="111"/>
        <v>0</v>
      </c>
      <c r="I347" s="395"/>
      <c r="J347" s="394">
        <f t="shared" si="112"/>
        <v>0</v>
      </c>
      <c r="K347" s="393"/>
      <c r="L347" s="394">
        <v>0</v>
      </c>
      <c r="M347" s="394">
        <v>0</v>
      </c>
      <c r="N347" s="394">
        <v>0</v>
      </c>
      <c r="O347" s="394">
        <v>0</v>
      </c>
      <c r="P347" s="394">
        <v>0</v>
      </c>
      <c r="Q347" s="394">
        <v>0</v>
      </c>
      <c r="R347" s="394">
        <v>0</v>
      </c>
      <c r="S347" s="394">
        <v>0</v>
      </c>
      <c r="T347" s="394">
        <v>0</v>
      </c>
      <c r="U347" s="394">
        <v>0</v>
      </c>
      <c r="V347" s="394">
        <v>0</v>
      </c>
      <c r="W347" s="394">
        <v>0</v>
      </c>
      <c r="X347" s="57"/>
    </row>
    <row r="348" spans="1:24" s="1" customFormat="1" ht="13" outlineLevel="3" x14ac:dyDescent="0.3">
      <c r="A348" s="57"/>
      <c r="B348" s="420">
        <v>51040409</v>
      </c>
      <c r="C348" s="421" t="s">
        <v>767</v>
      </c>
      <c r="D348" s="422" t="s">
        <v>768</v>
      </c>
      <c r="E348" s="393"/>
      <c r="F348" s="423">
        <f t="shared" si="110"/>
        <v>0</v>
      </c>
      <c r="G348" s="395"/>
      <c r="H348" s="423">
        <f t="shared" si="111"/>
        <v>0</v>
      </c>
      <c r="I348" s="395"/>
      <c r="J348" s="423">
        <f t="shared" si="112"/>
        <v>0</v>
      </c>
      <c r="K348" s="393"/>
      <c r="L348" s="423">
        <f>SUM(L349)</f>
        <v>0</v>
      </c>
      <c r="M348" s="423">
        <f t="shared" ref="M348:W348" si="117">SUM(M349)</f>
        <v>0</v>
      </c>
      <c r="N348" s="423">
        <f t="shared" si="117"/>
        <v>0</v>
      </c>
      <c r="O348" s="423">
        <f t="shared" si="117"/>
        <v>0</v>
      </c>
      <c r="P348" s="423">
        <f t="shared" si="117"/>
        <v>0</v>
      </c>
      <c r="Q348" s="423">
        <f t="shared" si="117"/>
        <v>0</v>
      </c>
      <c r="R348" s="423">
        <f t="shared" si="117"/>
        <v>0</v>
      </c>
      <c r="S348" s="423">
        <f t="shared" si="117"/>
        <v>0</v>
      </c>
      <c r="T348" s="423">
        <f t="shared" si="117"/>
        <v>0</v>
      </c>
      <c r="U348" s="423">
        <f t="shared" si="117"/>
        <v>0</v>
      </c>
      <c r="V348" s="423">
        <f t="shared" si="117"/>
        <v>0</v>
      </c>
      <c r="W348" s="423">
        <f t="shared" si="117"/>
        <v>0</v>
      </c>
      <c r="X348" s="57"/>
    </row>
    <row r="349" spans="1:24" s="1" customFormat="1" ht="13" outlineLevel="3" x14ac:dyDescent="0.3">
      <c r="A349" s="57"/>
      <c r="B349" s="390">
        <v>5104040901</v>
      </c>
      <c r="C349" s="391" t="s">
        <v>1659</v>
      </c>
      <c r="D349" s="392" t="s">
        <v>768</v>
      </c>
      <c r="E349" s="393"/>
      <c r="F349" s="394">
        <f t="shared" si="110"/>
        <v>0</v>
      </c>
      <c r="G349" s="395"/>
      <c r="H349" s="394">
        <f t="shared" si="111"/>
        <v>0</v>
      </c>
      <c r="I349" s="395"/>
      <c r="J349" s="394">
        <f t="shared" si="112"/>
        <v>0</v>
      </c>
      <c r="K349" s="393"/>
      <c r="L349" s="394">
        <v>0</v>
      </c>
      <c r="M349" s="394">
        <v>0</v>
      </c>
      <c r="N349" s="394">
        <v>0</v>
      </c>
      <c r="O349" s="394">
        <v>0</v>
      </c>
      <c r="P349" s="394">
        <v>0</v>
      </c>
      <c r="Q349" s="394">
        <v>0</v>
      </c>
      <c r="R349" s="394">
        <v>0</v>
      </c>
      <c r="S349" s="394">
        <v>0</v>
      </c>
      <c r="T349" s="394">
        <v>0</v>
      </c>
      <c r="U349" s="394">
        <v>0</v>
      </c>
      <c r="V349" s="394">
        <v>0</v>
      </c>
      <c r="W349" s="394">
        <v>0</v>
      </c>
      <c r="X349" s="57"/>
    </row>
    <row r="350" spans="1:24" s="1" customFormat="1" ht="13" outlineLevel="2" x14ac:dyDescent="0.3">
      <c r="A350" s="57"/>
      <c r="B350" s="406">
        <v>510405</v>
      </c>
      <c r="C350" s="407" t="s">
        <v>288</v>
      </c>
      <c r="D350" s="408" t="s">
        <v>169</v>
      </c>
      <c r="E350" s="379"/>
      <c r="F350" s="409">
        <f t="shared" si="110"/>
        <v>0</v>
      </c>
      <c r="G350" s="381"/>
      <c r="H350" s="409">
        <f t="shared" si="111"/>
        <v>0</v>
      </c>
      <c r="I350" s="381"/>
      <c r="J350" s="409">
        <f t="shared" si="112"/>
        <v>0</v>
      </c>
      <c r="K350" s="379"/>
      <c r="L350" s="409">
        <f>SUM(L351)</f>
        <v>0</v>
      </c>
      <c r="M350" s="409">
        <f t="shared" ref="M350:W351" si="118">SUM(M351)</f>
        <v>0</v>
      </c>
      <c r="N350" s="409">
        <f t="shared" si="118"/>
        <v>0</v>
      </c>
      <c r="O350" s="409">
        <f t="shared" si="118"/>
        <v>0</v>
      </c>
      <c r="P350" s="409">
        <f t="shared" si="118"/>
        <v>0</v>
      </c>
      <c r="Q350" s="409">
        <f t="shared" si="118"/>
        <v>0</v>
      </c>
      <c r="R350" s="409">
        <f t="shared" si="118"/>
        <v>0</v>
      </c>
      <c r="S350" s="409">
        <f t="shared" si="118"/>
        <v>0</v>
      </c>
      <c r="T350" s="409">
        <f t="shared" si="118"/>
        <v>0</v>
      </c>
      <c r="U350" s="409">
        <f t="shared" si="118"/>
        <v>0</v>
      </c>
      <c r="V350" s="409">
        <f t="shared" si="118"/>
        <v>0</v>
      </c>
      <c r="W350" s="409">
        <f t="shared" si="118"/>
        <v>0</v>
      </c>
      <c r="X350" s="57"/>
    </row>
    <row r="351" spans="1:24" s="1" customFormat="1" ht="13" outlineLevel="3" x14ac:dyDescent="0.3">
      <c r="A351" s="57"/>
      <c r="B351" s="420">
        <v>51040501</v>
      </c>
      <c r="C351" s="421" t="s">
        <v>769</v>
      </c>
      <c r="D351" s="422" t="s">
        <v>169</v>
      </c>
      <c r="E351" s="393"/>
      <c r="F351" s="423">
        <f t="shared" si="110"/>
        <v>0</v>
      </c>
      <c r="G351" s="395"/>
      <c r="H351" s="423">
        <f t="shared" si="111"/>
        <v>0</v>
      </c>
      <c r="I351" s="395"/>
      <c r="J351" s="423">
        <f t="shared" si="112"/>
        <v>0</v>
      </c>
      <c r="K351" s="393"/>
      <c r="L351" s="423">
        <f>SUM(L352)</f>
        <v>0</v>
      </c>
      <c r="M351" s="423">
        <f t="shared" si="118"/>
        <v>0</v>
      </c>
      <c r="N351" s="423">
        <f t="shared" si="118"/>
        <v>0</v>
      </c>
      <c r="O351" s="423">
        <f t="shared" si="118"/>
        <v>0</v>
      </c>
      <c r="P351" s="423">
        <f t="shared" si="118"/>
        <v>0</v>
      </c>
      <c r="Q351" s="423">
        <f t="shared" si="118"/>
        <v>0</v>
      </c>
      <c r="R351" s="423">
        <f t="shared" si="118"/>
        <v>0</v>
      </c>
      <c r="S351" s="423">
        <f t="shared" si="118"/>
        <v>0</v>
      </c>
      <c r="T351" s="423">
        <f t="shared" si="118"/>
        <v>0</v>
      </c>
      <c r="U351" s="423">
        <f t="shared" si="118"/>
        <v>0</v>
      </c>
      <c r="V351" s="423">
        <f t="shared" si="118"/>
        <v>0</v>
      </c>
      <c r="W351" s="423">
        <f t="shared" si="118"/>
        <v>0</v>
      </c>
      <c r="X351" s="57"/>
    </row>
    <row r="352" spans="1:24" s="1" customFormat="1" ht="13" outlineLevel="3" x14ac:dyDescent="0.3">
      <c r="A352" s="57"/>
      <c r="B352" s="390">
        <v>5104050101</v>
      </c>
      <c r="C352" s="391" t="s">
        <v>1660</v>
      </c>
      <c r="D352" s="392" t="s">
        <v>1661</v>
      </c>
      <c r="E352" s="393"/>
      <c r="F352" s="394">
        <f t="shared" si="110"/>
        <v>0</v>
      </c>
      <c r="G352" s="395"/>
      <c r="H352" s="394">
        <f t="shared" si="111"/>
        <v>0</v>
      </c>
      <c r="I352" s="395"/>
      <c r="J352" s="394">
        <f t="shared" si="112"/>
        <v>0</v>
      </c>
      <c r="K352" s="393"/>
      <c r="L352" s="394">
        <v>0</v>
      </c>
      <c r="M352" s="394">
        <v>0</v>
      </c>
      <c r="N352" s="394">
        <v>0</v>
      </c>
      <c r="O352" s="394">
        <v>0</v>
      </c>
      <c r="P352" s="394">
        <v>0</v>
      </c>
      <c r="Q352" s="394">
        <v>0</v>
      </c>
      <c r="R352" s="394">
        <v>0</v>
      </c>
      <c r="S352" s="394">
        <v>0</v>
      </c>
      <c r="T352" s="394">
        <v>0</v>
      </c>
      <c r="U352" s="394">
        <v>0</v>
      </c>
      <c r="V352" s="394">
        <v>0</v>
      </c>
      <c r="W352" s="394">
        <v>0</v>
      </c>
      <c r="X352" s="57"/>
    </row>
    <row r="353" spans="1:24" s="1" customFormat="1" ht="13" outlineLevel="2" x14ac:dyDescent="0.3">
      <c r="A353" s="57"/>
      <c r="B353" s="406">
        <v>510406</v>
      </c>
      <c r="C353" s="407" t="s">
        <v>289</v>
      </c>
      <c r="D353" s="408" t="s">
        <v>170</v>
      </c>
      <c r="E353" s="379"/>
      <c r="F353" s="409">
        <f t="shared" si="110"/>
        <v>0</v>
      </c>
      <c r="G353" s="381"/>
      <c r="H353" s="409">
        <f t="shared" si="111"/>
        <v>0</v>
      </c>
      <c r="I353" s="381"/>
      <c r="J353" s="409">
        <f t="shared" si="112"/>
        <v>0</v>
      </c>
      <c r="K353" s="379"/>
      <c r="L353" s="409">
        <f>SUM(L354+L356+L359+L361+L363+L365+L367+L371)</f>
        <v>0</v>
      </c>
      <c r="M353" s="409">
        <f t="shared" ref="M353:W353" si="119">SUM(M354+M356+M359+M361+M363+M365+M367+M371)</f>
        <v>0</v>
      </c>
      <c r="N353" s="409">
        <f t="shared" si="119"/>
        <v>0</v>
      </c>
      <c r="O353" s="409">
        <f t="shared" si="119"/>
        <v>0</v>
      </c>
      <c r="P353" s="409">
        <f t="shared" si="119"/>
        <v>0</v>
      </c>
      <c r="Q353" s="409">
        <f t="shared" si="119"/>
        <v>0</v>
      </c>
      <c r="R353" s="409">
        <f t="shared" si="119"/>
        <v>0</v>
      </c>
      <c r="S353" s="409">
        <f t="shared" si="119"/>
        <v>0</v>
      </c>
      <c r="T353" s="409">
        <f t="shared" si="119"/>
        <v>0</v>
      </c>
      <c r="U353" s="409">
        <f t="shared" si="119"/>
        <v>0</v>
      </c>
      <c r="V353" s="409">
        <f t="shared" si="119"/>
        <v>0</v>
      </c>
      <c r="W353" s="409">
        <f t="shared" si="119"/>
        <v>0</v>
      </c>
      <c r="X353" s="57"/>
    </row>
    <row r="354" spans="1:24" s="1" customFormat="1" ht="13" outlineLevel="3" x14ac:dyDescent="0.3">
      <c r="A354" s="57"/>
      <c r="B354" s="420">
        <v>51040601</v>
      </c>
      <c r="C354" s="421" t="s">
        <v>770</v>
      </c>
      <c r="D354" s="422" t="s">
        <v>771</v>
      </c>
      <c r="E354" s="393"/>
      <c r="F354" s="423">
        <f t="shared" si="110"/>
        <v>0</v>
      </c>
      <c r="G354" s="395"/>
      <c r="H354" s="423">
        <f t="shared" si="111"/>
        <v>0</v>
      </c>
      <c r="I354" s="395"/>
      <c r="J354" s="423">
        <f t="shared" si="112"/>
        <v>0</v>
      </c>
      <c r="K354" s="393"/>
      <c r="L354" s="423">
        <f>SUM(L355)</f>
        <v>0</v>
      </c>
      <c r="M354" s="423">
        <f t="shared" ref="M354:W354" si="120">SUM(M355)</f>
        <v>0</v>
      </c>
      <c r="N354" s="423">
        <f t="shared" si="120"/>
        <v>0</v>
      </c>
      <c r="O354" s="423">
        <f t="shared" si="120"/>
        <v>0</v>
      </c>
      <c r="P354" s="423">
        <f t="shared" si="120"/>
        <v>0</v>
      </c>
      <c r="Q354" s="423">
        <f t="shared" si="120"/>
        <v>0</v>
      </c>
      <c r="R354" s="423">
        <f t="shared" si="120"/>
        <v>0</v>
      </c>
      <c r="S354" s="423">
        <f t="shared" si="120"/>
        <v>0</v>
      </c>
      <c r="T354" s="423">
        <f t="shared" si="120"/>
        <v>0</v>
      </c>
      <c r="U354" s="423">
        <f t="shared" si="120"/>
        <v>0</v>
      </c>
      <c r="V354" s="423">
        <f t="shared" si="120"/>
        <v>0</v>
      </c>
      <c r="W354" s="423">
        <f t="shared" si="120"/>
        <v>0</v>
      </c>
      <c r="X354" s="57"/>
    </row>
    <row r="355" spans="1:24" s="1" customFormat="1" ht="13" outlineLevel="3" x14ac:dyDescent="0.3">
      <c r="A355" s="57"/>
      <c r="B355" s="390">
        <v>5104060101</v>
      </c>
      <c r="C355" s="391" t="s">
        <v>1662</v>
      </c>
      <c r="D355" s="392" t="s">
        <v>771</v>
      </c>
      <c r="E355" s="393"/>
      <c r="F355" s="394">
        <f t="shared" si="110"/>
        <v>0</v>
      </c>
      <c r="G355" s="395"/>
      <c r="H355" s="394">
        <f t="shared" si="111"/>
        <v>0</v>
      </c>
      <c r="I355" s="395"/>
      <c r="J355" s="394">
        <f t="shared" si="112"/>
        <v>0</v>
      </c>
      <c r="K355" s="393"/>
      <c r="L355" s="394">
        <v>0</v>
      </c>
      <c r="M355" s="394">
        <v>0</v>
      </c>
      <c r="N355" s="394">
        <v>0</v>
      </c>
      <c r="O355" s="394">
        <v>0</v>
      </c>
      <c r="P355" s="394">
        <v>0</v>
      </c>
      <c r="Q355" s="394">
        <v>0</v>
      </c>
      <c r="R355" s="394">
        <v>0</v>
      </c>
      <c r="S355" s="394">
        <v>0</v>
      </c>
      <c r="T355" s="394">
        <v>0</v>
      </c>
      <c r="U355" s="394">
        <v>0</v>
      </c>
      <c r="V355" s="394">
        <v>0</v>
      </c>
      <c r="W355" s="394">
        <v>0</v>
      </c>
      <c r="X355" s="57"/>
    </row>
    <row r="356" spans="1:24" s="1" customFormat="1" ht="13" outlineLevel="3" x14ac:dyDescent="0.3">
      <c r="A356" s="57"/>
      <c r="B356" s="420">
        <v>51040602</v>
      </c>
      <c r="C356" s="421" t="s">
        <v>772</v>
      </c>
      <c r="D356" s="422" t="s">
        <v>773</v>
      </c>
      <c r="E356" s="393"/>
      <c r="F356" s="423">
        <f t="shared" si="110"/>
        <v>0</v>
      </c>
      <c r="G356" s="395"/>
      <c r="H356" s="423">
        <f t="shared" si="111"/>
        <v>0</v>
      </c>
      <c r="I356" s="395"/>
      <c r="J356" s="423">
        <f t="shared" si="112"/>
        <v>0</v>
      </c>
      <c r="K356" s="393"/>
      <c r="L356" s="423">
        <f>SUM(L357:L358)</f>
        <v>0</v>
      </c>
      <c r="M356" s="423">
        <f t="shared" ref="M356:W356" si="121">SUM(M357:M358)</f>
        <v>0</v>
      </c>
      <c r="N356" s="423">
        <f t="shared" si="121"/>
        <v>0</v>
      </c>
      <c r="O356" s="423">
        <f t="shared" si="121"/>
        <v>0</v>
      </c>
      <c r="P356" s="423">
        <f t="shared" si="121"/>
        <v>0</v>
      </c>
      <c r="Q356" s="423">
        <f t="shared" si="121"/>
        <v>0</v>
      </c>
      <c r="R356" s="423">
        <f t="shared" si="121"/>
        <v>0</v>
      </c>
      <c r="S356" s="423">
        <f t="shared" si="121"/>
        <v>0</v>
      </c>
      <c r="T356" s="423">
        <f t="shared" si="121"/>
        <v>0</v>
      </c>
      <c r="U356" s="423">
        <f t="shared" si="121"/>
        <v>0</v>
      </c>
      <c r="V356" s="423">
        <f t="shared" si="121"/>
        <v>0</v>
      </c>
      <c r="W356" s="423">
        <f t="shared" si="121"/>
        <v>0</v>
      </c>
      <c r="X356" s="57"/>
    </row>
    <row r="357" spans="1:24" s="1" customFormat="1" ht="13" outlineLevel="3" x14ac:dyDescent="0.3">
      <c r="B357" s="390">
        <v>5104060201</v>
      </c>
      <c r="C357" s="391" t="s">
        <v>1663</v>
      </c>
      <c r="D357" s="392" t="s">
        <v>773</v>
      </c>
      <c r="E357" s="393"/>
      <c r="F357" s="394">
        <f t="shared" si="110"/>
        <v>0</v>
      </c>
      <c r="G357" s="395"/>
      <c r="H357" s="394">
        <f t="shared" si="111"/>
        <v>0</v>
      </c>
      <c r="I357" s="395"/>
      <c r="J357" s="394">
        <f t="shared" si="112"/>
        <v>0</v>
      </c>
      <c r="K357" s="393"/>
      <c r="L357" s="394">
        <v>0</v>
      </c>
      <c r="M357" s="394">
        <v>0</v>
      </c>
      <c r="N357" s="394">
        <v>0</v>
      </c>
      <c r="O357" s="394">
        <v>0</v>
      </c>
      <c r="P357" s="394">
        <v>0</v>
      </c>
      <c r="Q357" s="394">
        <v>0</v>
      </c>
      <c r="R357" s="394">
        <v>0</v>
      </c>
      <c r="S357" s="394">
        <v>0</v>
      </c>
      <c r="T357" s="394">
        <v>0</v>
      </c>
      <c r="U357" s="394">
        <v>0</v>
      </c>
      <c r="V357" s="394">
        <v>0</v>
      </c>
      <c r="W357" s="394">
        <v>0</v>
      </c>
    </row>
    <row r="358" spans="1:24" s="1" customFormat="1" ht="13" outlineLevel="3" x14ac:dyDescent="0.3">
      <c r="B358" s="390">
        <v>5104060202</v>
      </c>
      <c r="C358" s="391" t="s">
        <v>1664</v>
      </c>
      <c r="D358" s="392" t="s">
        <v>1665</v>
      </c>
      <c r="E358" s="393"/>
      <c r="F358" s="394">
        <f t="shared" si="110"/>
        <v>0</v>
      </c>
      <c r="G358" s="395"/>
      <c r="H358" s="394">
        <f t="shared" si="111"/>
        <v>0</v>
      </c>
      <c r="I358" s="395"/>
      <c r="J358" s="394">
        <f t="shared" si="112"/>
        <v>0</v>
      </c>
      <c r="K358" s="393"/>
      <c r="L358" s="394">
        <v>0</v>
      </c>
      <c r="M358" s="394">
        <v>0</v>
      </c>
      <c r="N358" s="394">
        <v>0</v>
      </c>
      <c r="O358" s="394">
        <v>0</v>
      </c>
      <c r="P358" s="394">
        <v>0</v>
      </c>
      <c r="Q358" s="394">
        <v>0</v>
      </c>
      <c r="R358" s="394">
        <v>0</v>
      </c>
      <c r="S358" s="394">
        <v>0</v>
      </c>
      <c r="T358" s="394">
        <v>0</v>
      </c>
      <c r="U358" s="394">
        <v>0</v>
      </c>
      <c r="V358" s="394">
        <v>0</v>
      </c>
      <c r="W358" s="394">
        <v>0</v>
      </c>
    </row>
    <row r="359" spans="1:24" s="1" customFormat="1" ht="13" outlineLevel="3" x14ac:dyDescent="0.3">
      <c r="A359" s="57"/>
      <c r="B359" s="420">
        <v>51040603</v>
      </c>
      <c r="C359" s="421" t="s">
        <v>774</v>
      </c>
      <c r="D359" s="422" t="s">
        <v>775</v>
      </c>
      <c r="E359" s="393"/>
      <c r="F359" s="423">
        <f t="shared" si="110"/>
        <v>0</v>
      </c>
      <c r="G359" s="395"/>
      <c r="H359" s="423">
        <f t="shared" si="111"/>
        <v>0</v>
      </c>
      <c r="I359" s="395"/>
      <c r="J359" s="423">
        <f t="shared" si="112"/>
        <v>0</v>
      </c>
      <c r="K359" s="393"/>
      <c r="L359" s="423">
        <f>SUM(L360)</f>
        <v>0</v>
      </c>
      <c r="M359" s="423">
        <f t="shared" ref="M359:W359" si="122">SUM(M360)</f>
        <v>0</v>
      </c>
      <c r="N359" s="423">
        <f t="shared" si="122"/>
        <v>0</v>
      </c>
      <c r="O359" s="423">
        <f t="shared" si="122"/>
        <v>0</v>
      </c>
      <c r="P359" s="423">
        <f t="shared" si="122"/>
        <v>0</v>
      </c>
      <c r="Q359" s="423">
        <f t="shared" si="122"/>
        <v>0</v>
      </c>
      <c r="R359" s="423">
        <f t="shared" si="122"/>
        <v>0</v>
      </c>
      <c r="S359" s="423">
        <f t="shared" si="122"/>
        <v>0</v>
      </c>
      <c r="T359" s="423">
        <f t="shared" si="122"/>
        <v>0</v>
      </c>
      <c r="U359" s="423">
        <f t="shared" si="122"/>
        <v>0</v>
      </c>
      <c r="V359" s="423">
        <f t="shared" si="122"/>
        <v>0</v>
      </c>
      <c r="W359" s="423">
        <f t="shared" si="122"/>
        <v>0</v>
      </c>
      <c r="X359" s="57"/>
    </row>
    <row r="360" spans="1:24" s="1" customFormat="1" ht="13" outlineLevel="3" x14ac:dyDescent="0.3">
      <c r="A360" s="57"/>
      <c r="B360" s="390">
        <v>5104060301</v>
      </c>
      <c r="C360" s="391" t="s">
        <v>1666</v>
      </c>
      <c r="D360" s="392" t="s">
        <v>775</v>
      </c>
      <c r="E360" s="393"/>
      <c r="F360" s="394">
        <f t="shared" si="110"/>
        <v>0</v>
      </c>
      <c r="G360" s="395"/>
      <c r="H360" s="394">
        <f t="shared" si="111"/>
        <v>0</v>
      </c>
      <c r="I360" s="395"/>
      <c r="J360" s="394">
        <f t="shared" si="112"/>
        <v>0</v>
      </c>
      <c r="K360" s="393"/>
      <c r="L360" s="394">
        <v>0</v>
      </c>
      <c r="M360" s="394">
        <v>0</v>
      </c>
      <c r="N360" s="394">
        <v>0</v>
      </c>
      <c r="O360" s="394">
        <v>0</v>
      </c>
      <c r="P360" s="394">
        <v>0</v>
      </c>
      <c r="Q360" s="394">
        <v>0</v>
      </c>
      <c r="R360" s="394">
        <v>0</v>
      </c>
      <c r="S360" s="394">
        <v>0</v>
      </c>
      <c r="T360" s="394">
        <v>0</v>
      </c>
      <c r="U360" s="394">
        <v>0</v>
      </c>
      <c r="V360" s="394">
        <v>0</v>
      </c>
      <c r="W360" s="394">
        <v>0</v>
      </c>
      <c r="X360" s="57"/>
    </row>
    <row r="361" spans="1:24" s="1" customFormat="1" ht="13" outlineLevel="3" x14ac:dyDescent="0.3">
      <c r="A361" s="57"/>
      <c r="B361" s="420">
        <v>51040604</v>
      </c>
      <c r="C361" s="421" t="s">
        <v>776</v>
      </c>
      <c r="D361" s="422" t="s">
        <v>777</v>
      </c>
      <c r="E361" s="393"/>
      <c r="F361" s="423">
        <f t="shared" si="110"/>
        <v>0</v>
      </c>
      <c r="G361" s="395"/>
      <c r="H361" s="423">
        <f t="shared" si="111"/>
        <v>0</v>
      </c>
      <c r="I361" s="395"/>
      <c r="J361" s="423">
        <f t="shared" si="112"/>
        <v>0</v>
      </c>
      <c r="K361" s="393"/>
      <c r="L361" s="423">
        <f>SUM(L362)</f>
        <v>0</v>
      </c>
      <c r="M361" s="423">
        <f t="shared" ref="M361:W361" si="123">SUM(M362)</f>
        <v>0</v>
      </c>
      <c r="N361" s="423">
        <f t="shared" si="123"/>
        <v>0</v>
      </c>
      <c r="O361" s="423">
        <f t="shared" si="123"/>
        <v>0</v>
      </c>
      <c r="P361" s="423">
        <f t="shared" si="123"/>
        <v>0</v>
      </c>
      <c r="Q361" s="423">
        <f t="shared" si="123"/>
        <v>0</v>
      </c>
      <c r="R361" s="423">
        <f t="shared" si="123"/>
        <v>0</v>
      </c>
      <c r="S361" s="423">
        <f t="shared" si="123"/>
        <v>0</v>
      </c>
      <c r="T361" s="423">
        <f t="shared" si="123"/>
        <v>0</v>
      </c>
      <c r="U361" s="423">
        <f t="shared" si="123"/>
        <v>0</v>
      </c>
      <c r="V361" s="423">
        <f t="shared" si="123"/>
        <v>0</v>
      </c>
      <c r="W361" s="423">
        <f t="shared" si="123"/>
        <v>0</v>
      </c>
      <c r="X361" s="57"/>
    </row>
    <row r="362" spans="1:24" s="1" customFormat="1" ht="13" outlineLevel="3" x14ac:dyDescent="0.3">
      <c r="A362" s="57"/>
      <c r="B362" s="390">
        <v>5104060401</v>
      </c>
      <c r="C362" s="391" t="s">
        <v>1667</v>
      </c>
      <c r="D362" s="392" t="s">
        <v>777</v>
      </c>
      <c r="E362" s="393"/>
      <c r="F362" s="394">
        <f t="shared" si="110"/>
        <v>0</v>
      </c>
      <c r="G362" s="395"/>
      <c r="H362" s="394">
        <f t="shared" si="111"/>
        <v>0</v>
      </c>
      <c r="I362" s="395"/>
      <c r="J362" s="394">
        <f t="shared" si="112"/>
        <v>0</v>
      </c>
      <c r="K362" s="393"/>
      <c r="L362" s="394">
        <v>0</v>
      </c>
      <c r="M362" s="394">
        <v>0</v>
      </c>
      <c r="N362" s="394">
        <v>0</v>
      </c>
      <c r="O362" s="394">
        <v>0</v>
      </c>
      <c r="P362" s="394">
        <v>0</v>
      </c>
      <c r="Q362" s="394">
        <v>0</v>
      </c>
      <c r="R362" s="394">
        <v>0</v>
      </c>
      <c r="S362" s="394">
        <v>0</v>
      </c>
      <c r="T362" s="394">
        <v>0</v>
      </c>
      <c r="U362" s="394">
        <v>0</v>
      </c>
      <c r="V362" s="394">
        <v>0</v>
      </c>
      <c r="W362" s="394">
        <v>0</v>
      </c>
      <c r="X362" s="57"/>
    </row>
    <row r="363" spans="1:24" s="1" customFormat="1" ht="13" outlineLevel="3" x14ac:dyDescent="0.3">
      <c r="A363" s="57"/>
      <c r="B363" s="420">
        <v>51040605</v>
      </c>
      <c r="C363" s="421" t="s">
        <v>778</v>
      </c>
      <c r="D363" s="422" t="s">
        <v>779</v>
      </c>
      <c r="E363" s="393"/>
      <c r="F363" s="423">
        <f t="shared" si="110"/>
        <v>0</v>
      </c>
      <c r="G363" s="395"/>
      <c r="H363" s="423">
        <f t="shared" si="111"/>
        <v>0</v>
      </c>
      <c r="I363" s="395"/>
      <c r="J363" s="423">
        <f t="shared" si="112"/>
        <v>0</v>
      </c>
      <c r="K363" s="393"/>
      <c r="L363" s="423">
        <f>SUM(L364)</f>
        <v>0</v>
      </c>
      <c r="M363" s="423">
        <f t="shared" ref="M363:W363" si="124">SUM(M364)</f>
        <v>0</v>
      </c>
      <c r="N363" s="423">
        <f t="shared" si="124"/>
        <v>0</v>
      </c>
      <c r="O363" s="423">
        <f t="shared" si="124"/>
        <v>0</v>
      </c>
      <c r="P363" s="423">
        <f t="shared" si="124"/>
        <v>0</v>
      </c>
      <c r="Q363" s="423">
        <f t="shared" si="124"/>
        <v>0</v>
      </c>
      <c r="R363" s="423">
        <f t="shared" si="124"/>
        <v>0</v>
      </c>
      <c r="S363" s="423">
        <f t="shared" si="124"/>
        <v>0</v>
      </c>
      <c r="T363" s="423">
        <f t="shared" si="124"/>
        <v>0</v>
      </c>
      <c r="U363" s="423">
        <f t="shared" si="124"/>
        <v>0</v>
      </c>
      <c r="V363" s="423">
        <f t="shared" si="124"/>
        <v>0</v>
      </c>
      <c r="W363" s="423">
        <f t="shared" si="124"/>
        <v>0</v>
      </c>
      <c r="X363" s="57"/>
    </row>
    <row r="364" spans="1:24" s="1" customFormat="1" ht="13" outlineLevel="3" x14ac:dyDescent="0.3">
      <c r="A364" s="57"/>
      <c r="B364" s="390">
        <v>5104060501</v>
      </c>
      <c r="C364" s="391" t="s">
        <v>1668</v>
      </c>
      <c r="D364" s="392" t="s">
        <v>779</v>
      </c>
      <c r="E364" s="393"/>
      <c r="F364" s="394">
        <f t="shared" si="110"/>
        <v>0</v>
      </c>
      <c r="G364" s="395"/>
      <c r="H364" s="394">
        <f t="shared" si="111"/>
        <v>0</v>
      </c>
      <c r="I364" s="395"/>
      <c r="J364" s="394">
        <f t="shared" si="112"/>
        <v>0</v>
      </c>
      <c r="K364" s="393"/>
      <c r="L364" s="394">
        <v>0</v>
      </c>
      <c r="M364" s="394">
        <v>0</v>
      </c>
      <c r="N364" s="394">
        <v>0</v>
      </c>
      <c r="O364" s="394">
        <v>0</v>
      </c>
      <c r="P364" s="394">
        <v>0</v>
      </c>
      <c r="Q364" s="394">
        <v>0</v>
      </c>
      <c r="R364" s="394">
        <v>0</v>
      </c>
      <c r="S364" s="394">
        <v>0</v>
      </c>
      <c r="T364" s="394">
        <v>0</v>
      </c>
      <c r="U364" s="394">
        <v>0</v>
      </c>
      <c r="V364" s="394">
        <v>0</v>
      </c>
      <c r="W364" s="394">
        <v>0</v>
      </c>
      <c r="X364" s="57"/>
    </row>
    <row r="365" spans="1:24" s="1" customFormat="1" ht="13" outlineLevel="3" x14ac:dyDescent="0.3">
      <c r="A365" s="57"/>
      <c r="B365" s="420">
        <v>51040606</v>
      </c>
      <c r="C365" s="421" t="s">
        <v>780</v>
      </c>
      <c r="D365" s="422" t="s">
        <v>781</v>
      </c>
      <c r="E365" s="393"/>
      <c r="F365" s="423">
        <f t="shared" si="110"/>
        <v>0</v>
      </c>
      <c r="G365" s="395"/>
      <c r="H365" s="423">
        <f t="shared" si="111"/>
        <v>0</v>
      </c>
      <c r="I365" s="395"/>
      <c r="J365" s="423">
        <f t="shared" si="112"/>
        <v>0</v>
      </c>
      <c r="K365" s="393"/>
      <c r="L365" s="423">
        <f>SUM(L366)</f>
        <v>0</v>
      </c>
      <c r="M365" s="423">
        <f t="shared" ref="M365:W365" si="125">SUM(M366)</f>
        <v>0</v>
      </c>
      <c r="N365" s="423">
        <f t="shared" si="125"/>
        <v>0</v>
      </c>
      <c r="O365" s="423">
        <f t="shared" si="125"/>
        <v>0</v>
      </c>
      <c r="P365" s="423">
        <f t="shared" si="125"/>
        <v>0</v>
      </c>
      <c r="Q365" s="423">
        <f t="shared" si="125"/>
        <v>0</v>
      </c>
      <c r="R365" s="423">
        <f t="shared" si="125"/>
        <v>0</v>
      </c>
      <c r="S365" s="423">
        <f t="shared" si="125"/>
        <v>0</v>
      </c>
      <c r="T365" s="423">
        <f t="shared" si="125"/>
        <v>0</v>
      </c>
      <c r="U365" s="423">
        <f t="shared" si="125"/>
        <v>0</v>
      </c>
      <c r="V365" s="423">
        <f t="shared" si="125"/>
        <v>0</v>
      </c>
      <c r="W365" s="423">
        <f t="shared" si="125"/>
        <v>0</v>
      </c>
      <c r="X365" s="57"/>
    </row>
    <row r="366" spans="1:24" s="1" customFormat="1" ht="13" outlineLevel="3" x14ac:dyDescent="0.3">
      <c r="A366" s="57"/>
      <c r="B366" s="390">
        <v>5104060601</v>
      </c>
      <c r="C366" s="391" t="s">
        <v>1669</v>
      </c>
      <c r="D366" s="392" t="s">
        <v>781</v>
      </c>
      <c r="E366" s="393"/>
      <c r="F366" s="394">
        <f t="shared" ref="F366:F397" si="126">SUM(L366:W366)</f>
        <v>0</v>
      </c>
      <c r="G366" s="395"/>
      <c r="H366" s="394">
        <f t="shared" ref="H366:H397" si="127">SUM(L366:O366)</f>
        <v>0</v>
      </c>
      <c r="I366" s="395"/>
      <c r="J366" s="394">
        <f t="shared" ref="J366:J397" si="128">SUM(P366:W366)</f>
        <v>0</v>
      </c>
      <c r="K366" s="393"/>
      <c r="L366" s="394">
        <v>0</v>
      </c>
      <c r="M366" s="394">
        <v>0</v>
      </c>
      <c r="N366" s="394">
        <v>0</v>
      </c>
      <c r="O366" s="394">
        <v>0</v>
      </c>
      <c r="P366" s="394">
        <v>0</v>
      </c>
      <c r="Q366" s="394">
        <v>0</v>
      </c>
      <c r="R366" s="394">
        <v>0</v>
      </c>
      <c r="S366" s="394">
        <v>0</v>
      </c>
      <c r="T366" s="394">
        <v>0</v>
      </c>
      <c r="U366" s="394">
        <v>0</v>
      </c>
      <c r="V366" s="394">
        <v>0</v>
      </c>
      <c r="W366" s="394">
        <v>0</v>
      </c>
      <c r="X366" s="57"/>
    </row>
    <row r="367" spans="1:24" s="1" customFormat="1" ht="13" outlineLevel="3" x14ac:dyDescent="0.3">
      <c r="A367" s="57"/>
      <c r="B367" s="420">
        <v>51040607</v>
      </c>
      <c r="C367" s="421" t="s">
        <v>782</v>
      </c>
      <c r="D367" s="422" t="s">
        <v>783</v>
      </c>
      <c r="E367" s="393"/>
      <c r="F367" s="423">
        <f t="shared" si="126"/>
        <v>0</v>
      </c>
      <c r="G367" s="395"/>
      <c r="H367" s="423">
        <f t="shared" si="127"/>
        <v>0</v>
      </c>
      <c r="I367" s="395"/>
      <c r="J367" s="423">
        <f t="shared" si="128"/>
        <v>0</v>
      </c>
      <c r="K367" s="393"/>
      <c r="L367" s="423">
        <f>SUM(L368:L370)</f>
        <v>0</v>
      </c>
      <c r="M367" s="423">
        <f t="shared" ref="M367:W367" si="129">SUM(M368:M370)</f>
        <v>0</v>
      </c>
      <c r="N367" s="423">
        <f t="shared" si="129"/>
        <v>0</v>
      </c>
      <c r="O367" s="423">
        <f t="shared" si="129"/>
        <v>0</v>
      </c>
      <c r="P367" s="423">
        <f t="shared" si="129"/>
        <v>0</v>
      </c>
      <c r="Q367" s="423">
        <f t="shared" si="129"/>
        <v>0</v>
      </c>
      <c r="R367" s="423">
        <f t="shared" si="129"/>
        <v>0</v>
      </c>
      <c r="S367" s="423">
        <f t="shared" si="129"/>
        <v>0</v>
      </c>
      <c r="T367" s="423">
        <f t="shared" si="129"/>
        <v>0</v>
      </c>
      <c r="U367" s="423">
        <f t="shared" si="129"/>
        <v>0</v>
      </c>
      <c r="V367" s="423">
        <f t="shared" si="129"/>
        <v>0</v>
      </c>
      <c r="W367" s="423">
        <f t="shared" si="129"/>
        <v>0</v>
      </c>
      <c r="X367" s="57"/>
    </row>
    <row r="368" spans="1:24" s="1" customFormat="1" ht="13" outlineLevel="3" x14ac:dyDescent="0.3">
      <c r="A368" s="57"/>
      <c r="B368" s="390">
        <v>5104060701</v>
      </c>
      <c r="C368" s="391" t="s">
        <v>1670</v>
      </c>
      <c r="D368" s="392" t="s">
        <v>1671</v>
      </c>
      <c r="E368" s="393"/>
      <c r="F368" s="394">
        <f t="shared" si="126"/>
        <v>0</v>
      </c>
      <c r="G368" s="395"/>
      <c r="H368" s="394">
        <f t="shared" si="127"/>
        <v>0</v>
      </c>
      <c r="I368" s="395"/>
      <c r="J368" s="394">
        <f t="shared" si="128"/>
        <v>0</v>
      </c>
      <c r="K368" s="393"/>
      <c r="L368" s="394">
        <v>0</v>
      </c>
      <c r="M368" s="394">
        <v>0</v>
      </c>
      <c r="N368" s="394">
        <v>0</v>
      </c>
      <c r="O368" s="394">
        <v>0</v>
      </c>
      <c r="P368" s="394">
        <v>0</v>
      </c>
      <c r="Q368" s="394">
        <v>0</v>
      </c>
      <c r="R368" s="394">
        <v>0</v>
      </c>
      <c r="S368" s="394">
        <v>0</v>
      </c>
      <c r="T368" s="394">
        <v>0</v>
      </c>
      <c r="U368" s="394">
        <v>0</v>
      </c>
      <c r="V368" s="394">
        <v>0</v>
      </c>
      <c r="W368" s="394">
        <v>0</v>
      </c>
      <c r="X368" s="57"/>
    </row>
    <row r="369" spans="1:24" s="1" customFormat="1" ht="13" outlineLevel="3" x14ac:dyDescent="0.3">
      <c r="A369" s="57"/>
      <c r="B369" s="390">
        <v>5104060702</v>
      </c>
      <c r="C369" s="391" t="s">
        <v>1672</v>
      </c>
      <c r="D369" s="392" t="s">
        <v>783</v>
      </c>
      <c r="E369" s="393"/>
      <c r="F369" s="394">
        <f t="shared" si="126"/>
        <v>0</v>
      </c>
      <c r="G369" s="395"/>
      <c r="H369" s="394">
        <f t="shared" si="127"/>
        <v>0</v>
      </c>
      <c r="I369" s="395"/>
      <c r="J369" s="394">
        <f t="shared" si="128"/>
        <v>0</v>
      </c>
      <c r="K369" s="393"/>
      <c r="L369" s="394">
        <v>0</v>
      </c>
      <c r="M369" s="394">
        <v>0</v>
      </c>
      <c r="N369" s="394">
        <v>0</v>
      </c>
      <c r="O369" s="394">
        <v>0</v>
      </c>
      <c r="P369" s="394">
        <v>0</v>
      </c>
      <c r="Q369" s="394">
        <v>0</v>
      </c>
      <c r="R369" s="394">
        <v>0</v>
      </c>
      <c r="S369" s="394">
        <v>0</v>
      </c>
      <c r="T369" s="394">
        <v>0</v>
      </c>
      <c r="U369" s="394">
        <v>0</v>
      </c>
      <c r="V369" s="394">
        <v>0</v>
      </c>
      <c r="W369" s="394">
        <v>0</v>
      </c>
      <c r="X369" s="57"/>
    </row>
    <row r="370" spans="1:24" s="1" customFormat="1" ht="13" outlineLevel="3" x14ac:dyDescent="0.3">
      <c r="A370" s="57"/>
      <c r="B370" s="390">
        <v>5104060703</v>
      </c>
      <c r="C370" s="391" t="s">
        <v>1673</v>
      </c>
      <c r="D370" s="392" t="s">
        <v>1674</v>
      </c>
      <c r="E370" s="393"/>
      <c r="F370" s="394">
        <f t="shared" si="126"/>
        <v>0</v>
      </c>
      <c r="G370" s="395"/>
      <c r="H370" s="394">
        <f t="shared" si="127"/>
        <v>0</v>
      </c>
      <c r="I370" s="395"/>
      <c r="J370" s="394">
        <f t="shared" si="128"/>
        <v>0</v>
      </c>
      <c r="K370" s="393"/>
      <c r="L370" s="394">
        <v>0</v>
      </c>
      <c r="M370" s="394">
        <v>0</v>
      </c>
      <c r="N370" s="394">
        <v>0</v>
      </c>
      <c r="O370" s="394">
        <v>0</v>
      </c>
      <c r="P370" s="394">
        <v>0</v>
      </c>
      <c r="Q370" s="394">
        <v>0</v>
      </c>
      <c r="R370" s="394">
        <v>0</v>
      </c>
      <c r="S370" s="394">
        <v>0</v>
      </c>
      <c r="T370" s="394">
        <v>0</v>
      </c>
      <c r="U370" s="394">
        <v>0</v>
      </c>
      <c r="V370" s="394">
        <v>0</v>
      </c>
      <c r="W370" s="394">
        <v>0</v>
      </c>
      <c r="X370" s="57"/>
    </row>
    <row r="371" spans="1:24" s="1" customFormat="1" ht="13" outlineLevel="3" x14ac:dyDescent="0.3">
      <c r="A371" s="57"/>
      <c r="B371" s="420">
        <v>51040609</v>
      </c>
      <c r="C371" s="421" t="s">
        <v>784</v>
      </c>
      <c r="D371" s="422" t="s">
        <v>785</v>
      </c>
      <c r="E371" s="393"/>
      <c r="F371" s="423">
        <f t="shared" si="126"/>
        <v>0</v>
      </c>
      <c r="G371" s="395"/>
      <c r="H371" s="423">
        <f t="shared" si="127"/>
        <v>0</v>
      </c>
      <c r="I371" s="395"/>
      <c r="J371" s="423">
        <f t="shared" si="128"/>
        <v>0</v>
      </c>
      <c r="K371" s="393"/>
      <c r="L371" s="423">
        <f>SUM(L372:L377)</f>
        <v>0</v>
      </c>
      <c r="M371" s="423">
        <f t="shared" ref="M371:W371" si="130">SUM(M372:M377)</f>
        <v>0</v>
      </c>
      <c r="N371" s="423">
        <f t="shared" si="130"/>
        <v>0</v>
      </c>
      <c r="O371" s="423">
        <f t="shared" si="130"/>
        <v>0</v>
      </c>
      <c r="P371" s="423">
        <f t="shared" si="130"/>
        <v>0</v>
      </c>
      <c r="Q371" s="423">
        <f t="shared" si="130"/>
        <v>0</v>
      </c>
      <c r="R371" s="423">
        <f t="shared" si="130"/>
        <v>0</v>
      </c>
      <c r="S371" s="423">
        <f t="shared" si="130"/>
        <v>0</v>
      </c>
      <c r="T371" s="423">
        <f t="shared" si="130"/>
        <v>0</v>
      </c>
      <c r="U371" s="423">
        <f t="shared" si="130"/>
        <v>0</v>
      </c>
      <c r="V371" s="423">
        <f t="shared" si="130"/>
        <v>0</v>
      </c>
      <c r="W371" s="423">
        <f t="shared" si="130"/>
        <v>0</v>
      </c>
      <c r="X371" s="57"/>
    </row>
    <row r="372" spans="1:24" s="1" customFormat="1" ht="13" outlineLevel="3" x14ac:dyDescent="0.3">
      <c r="A372" s="57"/>
      <c r="B372" s="390" t="s">
        <v>1681</v>
      </c>
      <c r="C372" s="391" t="s">
        <v>1687</v>
      </c>
      <c r="D372" s="392" t="s">
        <v>1675</v>
      </c>
      <c r="E372" s="393"/>
      <c r="F372" s="394">
        <f t="shared" si="126"/>
        <v>0</v>
      </c>
      <c r="G372" s="395"/>
      <c r="H372" s="394">
        <f t="shared" si="127"/>
        <v>0</v>
      </c>
      <c r="I372" s="395"/>
      <c r="J372" s="394">
        <f t="shared" si="128"/>
        <v>0</v>
      </c>
      <c r="K372" s="393"/>
      <c r="L372" s="394">
        <v>0</v>
      </c>
      <c r="M372" s="394">
        <v>0</v>
      </c>
      <c r="N372" s="394">
        <v>0</v>
      </c>
      <c r="O372" s="394">
        <v>0</v>
      </c>
      <c r="P372" s="394">
        <v>0</v>
      </c>
      <c r="Q372" s="394">
        <v>0</v>
      </c>
      <c r="R372" s="394">
        <v>0</v>
      </c>
      <c r="S372" s="394">
        <v>0</v>
      </c>
      <c r="T372" s="394">
        <v>0</v>
      </c>
      <c r="U372" s="394">
        <v>0</v>
      </c>
      <c r="V372" s="394">
        <v>0</v>
      </c>
      <c r="W372" s="394">
        <v>0</v>
      </c>
      <c r="X372" s="57"/>
    </row>
    <row r="373" spans="1:24" s="1" customFormat="1" ht="13" outlineLevel="3" x14ac:dyDescent="0.3">
      <c r="A373" s="57"/>
      <c r="B373" s="390" t="s">
        <v>1682</v>
      </c>
      <c r="C373" s="391" t="s">
        <v>1688</v>
      </c>
      <c r="D373" s="392" t="s">
        <v>1676</v>
      </c>
      <c r="E373" s="393"/>
      <c r="F373" s="394">
        <f t="shared" si="126"/>
        <v>0</v>
      </c>
      <c r="G373" s="395"/>
      <c r="H373" s="394">
        <f t="shared" si="127"/>
        <v>0</v>
      </c>
      <c r="I373" s="395"/>
      <c r="J373" s="394">
        <f t="shared" si="128"/>
        <v>0</v>
      </c>
      <c r="K373" s="393"/>
      <c r="L373" s="394">
        <v>0</v>
      </c>
      <c r="M373" s="394">
        <v>0</v>
      </c>
      <c r="N373" s="394">
        <v>0</v>
      </c>
      <c r="O373" s="394">
        <v>0</v>
      </c>
      <c r="P373" s="394">
        <v>0</v>
      </c>
      <c r="Q373" s="394">
        <v>0</v>
      </c>
      <c r="R373" s="394">
        <v>0</v>
      </c>
      <c r="S373" s="394">
        <v>0</v>
      </c>
      <c r="T373" s="394">
        <v>0</v>
      </c>
      <c r="U373" s="394">
        <v>0</v>
      </c>
      <c r="V373" s="394">
        <v>0</v>
      </c>
      <c r="W373" s="394">
        <v>0</v>
      </c>
      <c r="X373" s="57"/>
    </row>
    <row r="374" spans="1:24" s="1" customFormat="1" ht="13" outlineLevel="3" x14ac:dyDescent="0.3">
      <c r="A374" s="57"/>
      <c r="B374" s="390" t="s">
        <v>1683</v>
      </c>
      <c r="C374" s="391" t="s">
        <v>1689</v>
      </c>
      <c r="D374" s="392" t="s">
        <v>1677</v>
      </c>
      <c r="E374" s="393"/>
      <c r="F374" s="394">
        <f t="shared" si="126"/>
        <v>0</v>
      </c>
      <c r="G374" s="395"/>
      <c r="H374" s="394">
        <f t="shared" si="127"/>
        <v>0</v>
      </c>
      <c r="I374" s="395"/>
      <c r="J374" s="394">
        <f t="shared" si="128"/>
        <v>0</v>
      </c>
      <c r="K374" s="393"/>
      <c r="L374" s="394">
        <v>0</v>
      </c>
      <c r="M374" s="394">
        <v>0</v>
      </c>
      <c r="N374" s="394">
        <v>0</v>
      </c>
      <c r="O374" s="394">
        <v>0</v>
      </c>
      <c r="P374" s="394">
        <v>0</v>
      </c>
      <c r="Q374" s="394">
        <v>0</v>
      </c>
      <c r="R374" s="394">
        <v>0</v>
      </c>
      <c r="S374" s="394">
        <v>0</v>
      </c>
      <c r="T374" s="394">
        <v>0</v>
      </c>
      <c r="U374" s="394">
        <v>0</v>
      </c>
      <c r="V374" s="394">
        <v>0</v>
      </c>
      <c r="W374" s="394">
        <v>0</v>
      </c>
      <c r="X374" s="57"/>
    </row>
    <row r="375" spans="1:24" s="1" customFormat="1" ht="13" outlineLevel="3" x14ac:dyDescent="0.3">
      <c r="A375" s="57"/>
      <c r="B375" s="390" t="s">
        <v>1684</v>
      </c>
      <c r="C375" s="391" t="s">
        <v>1690</v>
      </c>
      <c r="D375" s="392" t="s">
        <v>1678</v>
      </c>
      <c r="E375" s="393"/>
      <c r="F375" s="394">
        <f t="shared" si="126"/>
        <v>0</v>
      </c>
      <c r="G375" s="395"/>
      <c r="H375" s="394">
        <f t="shared" si="127"/>
        <v>0</v>
      </c>
      <c r="I375" s="395"/>
      <c r="J375" s="394">
        <f t="shared" si="128"/>
        <v>0</v>
      </c>
      <c r="K375" s="393"/>
      <c r="L375" s="394">
        <v>0</v>
      </c>
      <c r="M375" s="394">
        <v>0</v>
      </c>
      <c r="N375" s="394">
        <v>0</v>
      </c>
      <c r="O375" s="394">
        <v>0</v>
      </c>
      <c r="P375" s="394">
        <v>0</v>
      </c>
      <c r="Q375" s="394">
        <v>0</v>
      </c>
      <c r="R375" s="394">
        <v>0</v>
      </c>
      <c r="S375" s="394">
        <v>0</v>
      </c>
      <c r="T375" s="394">
        <v>0</v>
      </c>
      <c r="U375" s="394">
        <v>0</v>
      </c>
      <c r="V375" s="394">
        <v>0</v>
      </c>
      <c r="W375" s="394">
        <v>0</v>
      </c>
      <c r="X375" s="57"/>
    </row>
    <row r="376" spans="1:24" s="1" customFormat="1" ht="13" outlineLevel="3" x14ac:dyDescent="0.3">
      <c r="A376" s="57"/>
      <c r="B376" s="390" t="s">
        <v>1685</v>
      </c>
      <c r="C376" s="391" t="s">
        <v>1691</v>
      </c>
      <c r="D376" s="392" t="s">
        <v>1679</v>
      </c>
      <c r="E376" s="393"/>
      <c r="F376" s="394">
        <f t="shared" si="126"/>
        <v>0</v>
      </c>
      <c r="G376" s="395"/>
      <c r="H376" s="394">
        <f t="shared" si="127"/>
        <v>0</v>
      </c>
      <c r="I376" s="395"/>
      <c r="J376" s="394">
        <f t="shared" si="128"/>
        <v>0</v>
      </c>
      <c r="K376" s="393"/>
      <c r="L376" s="394">
        <v>0</v>
      </c>
      <c r="M376" s="394">
        <v>0</v>
      </c>
      <c r="N376" s="394">
        <v>0</v>
      </c>
      <c r="O376" s="394">
        <v>0</v>
      </c>
      <c r="P376" s="394">
        <v>0</v>
      </c>
      <c r="Q376" s="394">
        <v>0</v>
      </c>
      <c r="R376" s="394">
        <v>0</v>
      </c>
      <c r="S376" s="394">
        <v>0</v>
      </c>
      <c r="T376" s="394">
        <v>0</v>
      </c>
      <c r="U376" s="394">
        <v>0</v>
      </c>
      <c r="V376" s="394">
        <v>0</v>
      </c>
      <c r="W376" s="394">
        <v>0</v>
      </c>
      <c r="X376" s="57"/>
    </row>
    <row r="377" spans="1:24" s="1" customFormat="1" ht="13" outlineLevel="3" x14ac:dyDescent="0.3">
      <c r="A377" s="57"/>
      <c r="B377" s="390" t="s">
        <v>1686</v>
      </c>
      <c r="C377" s="391" t="s">
        <v>1692</v>
      </c>
      <c r="D377" s="392" t="s">
        <v>1680</v>
      </c>
      <c r="E377" s="393"/>
      <c r="F377" s="394">
        <f t="shared" si="126"/>
        <v>0</v>
      </c>
      <c r="G377" s="395"/>
      <c r="H377" s="394">
        <f t="shared" si="127"/>
        <v>0</v>
      </c>
      <c r="I377" s="395"/>
      <c r="J377" s="394">
        <f t="shared" si="128"/>
        <v>0</v>
      </c>
      <c r="K377" s="393"/>
      <c r="L377" s="394">
        <v>0</v>
      </c>
      <c r="M377" s="394">
        <v>0</v>
      </c>
      <c r="N377" s="394">
        <v>0</v>
      </c>
      <c r="O377" s="394">
        <v>0</v>
      </c>
      <c r="P377" s="394">
        <v>0</v>
      </c>
      <c r="Q377" s="394">
        <v>0</v>
      </c>
      <c r="R377" s="394">
        <v>0</v>
      </c>
      <c r="S377" s="394">
        <v>0</v>
      </c>
      <c r="T377" s="394">
        <v>0</v>
      </c>
      <c r="U377" s="394">
        <v>0</v>
      </c>
      <c r="V377" s="394">
        <v>0</v>
      </c>
      <c r="W377" s="394">
        <v>0</v>
      </c>
      <c r="X377" s="57"/>
    </row>
    <row r="378" spans="1:24" s="1" customFormat="1" ht="13" outlineLevel="2" x14ac:dyDescent="0.3">
      <c r="A378" s="57"/>
      <c r="B378" s="406">
        <v>510407</v>
      </c>
      <c r="C378" s="407" t="s">
        <v>290</v>
      </c>
      <c r="D378" s="408" t="s">
        <v>171</v>
      </c>
      <c r="E378" s="379"/>
      <c r="F378" s="409">
        <f t="shared" si="126"/>
        <v>0</v>
      </c>
      <c r="G378" s="381"/>
      <c r="H378" s="409">
        <f t="shared" si="127"/>
        <v>0</v>
      </c>
      <c r="I378" s="381"/>
      <c r="J378" s="409">
        <f t="shared" si="128"/>
        <v>0</v>
      </c>
      <c r="K378" s="379"/>
      <c r="L378" s="409">
        <f>SUM(L379+L381)</f>
        <v>0</v>
      </c>
      <c r="M378" s="409">
        <f t="shared" ref="M378:W378" si="131">SUM(M379+M381)</f>
        <v>0</v>
      </c>
      <c r="N378" s="409">
        <f t="shared" si="131"/>
        <v>0</v>
      </c>
      <c r="O378" s="409">
        <f t="shared" si="131"/>
        <v>0</v>
      </c>
      <c r="P378" s="409">
        <f t="shared" si="131"/>
        <v>0</v>
      </c>
      <c r="Q378" s="409">
        <f t="shared" si="131"/>
        <v>0</v>
      </c>
      <c r="R378" s="409">
        <f t="shared" si="131"/>
        <v>0</v>
      </c>
      <c r="S378" s="409">
        <f t="shared" si="131"/>
        <v>0</v>
      </c>
      <c r="T378" s="409">
        <f t="shared" si="131"/>
        <v>0</v>
      </c>
      <c r="U378" s="409">
        <f t="shared" si="131"/>
        <v>0</v>
      </c>
      <c r="V378" s="409">
        <f t="shared" si="131"/>
        <v>0</v>
      </c>
      <c r="W378" s="409">
        <f t="shared" si="131"/>
        <v>0</v>
      </c>
      <c r="X378" s="57"/>
    </row>
    <row r="379" spans="1:24" s="1" customFormat="1" ht="13" outlineLevel="3" x14ac:dyDescent="0.3">
      <c r="A379" s="57"/>
      <c r="B379" s="420">
        <v>51040701</v>
      </c>
      <c r="C379" s="421" t="s">
        <v>786</v>
      </c>
      <c r="D379" s="422" t="s">
        <v>787</v>
      </c>
      <c r="E379" s="393"/>
      <c r="F379" s="423">
        <f t="shared" si="126"/>
        <v>0</v>
      </c>
      <c r="G379" s="395"/>
      <c r="H379" s="423">
        <f t="shared" si="127"/>
        <v>0</v>
      </c>
      <c r="I379" s="395"/>
      <c r="J379" s="423">
        <f t="shared" si="128"/>
        <v>0</v>
      </c>
      <c r="K379" s="393"/>
      <c r="L379" s="423">
        <f>SUM(L380)</f>
        <v>0</v>
      </c>
      <c r="M379" s="423">
        <f t="shared" ref="M379:W379" si="132">SUM(M380)</f>
        <v>0</v>
      </c>
      <c r="N379" s="423">
        <f t="shared" si="132"/>
        <v>0</v>
      </c>
      <c r="O379" s="423">
        <f t="shared" si="132"/>
        <v>0</v>
      </c>
      <c r="P379" s="423">
        <f t="shared" si="132"/>
        <v>0</v>
      </c>
      <c r="Q379" s="423">
        <f t="shared" si="132"/>
        <v>0</v>
      </c>
      <c r="R379" s="423">
        <f t="shared" si="132"/>
        <v>0</v>
      </c>
      <c r="S379" s="423">
        <f t="shared" si="132"/>
        <v>0</v>
      </c>
      <c r="T379" s="423">
        <f t="shared" si="132"/>
        <v>0</v>
      </c>
      <c r="U379" s="423">
        <f t="shared" si="132"/>
        <v>0</v>
      </c>
      <c r="V379" s="423">
        <f t="shared" si="132"/>
        <v>0</v>
      </c>
      <c r="W379" s="423">
        <f t="shared" si="132"/>
        <v>0</v>
      </c>
      <c r="X379" s="57"/>
    </row>
    <row r="380" spans="1:24" s="1" customFormat="1" ht="13" outlineLevel="3" x14ac:dyDescent="0.3">
      <c r="A380" s="57"/>
      <c r="B380" s="390">
        <v>5104070101</v>
      </c>
      <c r="C380" s="391" t="s">
        <v>1693</v>
      </c>
      <c r="D380" s="392" t="s">
        <v>787</v>
      </c>
      <c r="E380" s="393"/>
      <c r="F380" s="394">
        <f t="shared" si="126"/>
        <v>0</v>
      </c>
      <c r="G380" s="395"/>
      <c r="H380" s="394">
        <f t="shared" si="127"/>
        <v>0</v>
      </c>
      <c r="I380" s="395"/>
      <c r="J380" s="394">
        <f t="shared" si="128"/>
        <v>0</v>
      </c>
      <c r="K380" s="393"/>
      <c r="L380" s="394">
        <v>0</v>
      </c>
      <c r="M380" s="394">
        <v>0</v>
      </c>
      <c r="N380" s="394">
        <v>0</v>
      </c>
      <c r="O380" s="394">
        <v>0</v>
      </c>
      <c r="P380" s="394">
        <v>0</v>
      </c>
      <c r="Q380" s="394">
        <v>0</v>
      </c>
      <c r="R380" s="394">
        <v>0</v>
      </c>
      <c r="S380" s="394">
        <v>0</v>
      </c>
      <c r="T380" s="394">
        <v>0</v>
      </c>
      <c r="U380" s="394">
        <v>0</v>
      </c>
      <c r="V380" s="394">
        <v>0</v>
      </c>
      <c r="W380" s="394">
        <v>0</v>
      </c>
      <c r="X380" s="57"/>
    </row>
    <row r="381" spans="1:24" s="1" customFormat="1" ht="13" outlineLevel="3" x14ac:dyDescent="0.3">
      <c r="A381" s="57"/>
      <c r="B381" s="420">
        <v>51040702</v>
      </c>
      <c r="C381" s="421" t="s">
        <v>788</v>
      </c>
      <c r="D381" s="422" t="s">
        <v>789</v>
      </c>
      <c r="E381" s="393"/>
      <c r="F381" s="423">
        <f t="shared" si="126"/>
        <v>0</v>
      </c>
      <c r="G381" s="395"/>
      <c r="H381" s="423">
        <f t="shared" si="127"/>
        <v>0</v>
      </c>
      <c r="I381" s="395"/>
      <c r="J381" s="423">
        <f t="shared" si="128"/>
        <v>0</v>
      </c>
      <c r="K381" s="393"/>
      <c r="L381" s="423">
        <f>SUM(L382)</f>
        <v>0</v>
      </c>
      <c r="M381" s="423">
        <f t="shared" ref="M381:W381" si="133">SUM(M382)</f>
        <v>0</v>
      </c>
      <c r="N381" s="423">
        <f t="shared" si="133"/>
        <v>0</v>
      </c>
      <c r="O381" s="423">
        <f t="shared" si="133"/>
        <v>0</v>
      </c>
      <c r="P381" s="423">
        <f t="shared" si="133"/>
        <v>0</v>
      </c>
      <c r="Q381" s="423">
        <f t="shared" si="133"/>
        <v>0</v>
      </c>
      <c r="R381" s="423">
        <f t="shared" si="133"/>
        <v>0</v>
      </c>
      <c r="S381" s="423">
        <f t="shared" si="133"/>
        <v>0</v>
      </c>
      <c r="T381" s="423">
        <f t="shared" si="133"/>
        <v>0</v>
      </c>
      <c r="U381" s="423">
        <f t="shared" si="133"/>
        <v>0</v>
      </c>
      <c r="V381" s="423">
        <f t="shared" si="133"/>
        <v>0</v>
      </c>
      <c r="W381" s="423">
        <f t="shared" si="133"/>
        <v>0</v>
      </c>
      <c r="X381" s="57"/>
    </row>
    <row r="382" spans="1:24" s="1" customFormat="1" ht="13" outlineLevel="3" x14ac:dyDescent="0.3">
      <c r="A382" s="57"/>
      <c r="B382" s="390" t="s">
        <v>1695</v>
      </c>
      <c r="C382" s="391" t="s">
        <v>1694</v>
      </c>
      <c r="D382" s="392" t="s">
        <v>789</v>
      </c>
      <c r="E382" s="393"/>
      <c r="F382" s="394">
        <f t="shared" si="126"/>
        <v>0</v>
      </c>
      <c r="G382" s="395"/>
      <c r="H382" s="394">
        <f t="shared" si="127"/>
        <v>0</v>
      </c>
      <c r="I382" s="395"/>
      <c r="J382" s="394">
        <f t="shared" si="128"/>
        <v>0</v>
      </c>
      <c r="K382" s="393"/>
      <c r="L382" s="394">
        <v>0</v>
      </c>
      <c r="M382" s="394">
        <v>0</v>
      </c>
      <c r="N382" s="394">
        <v>0</v>
      </c>
      <c r="O382" s="394">
        <v>0</v>
      </c>
      <c r="P382" s="394">
        <v>0</v>
      </c>
      <c r="Q382" s="394">
        <v>0</v>
      </c>
      <c r="R382" s="394">
        <v>0</v>
      </c>
      <c r="S382" s="394">
        <v>0</v>
      </c>
      <c r="T382" s="394">
        <v>0</v>
      </c>
      <c r="U382" s="394">
        <v>0</v>
      </c>
      <c r="V382" s="394">
        <v>0</v>
      </c>
      <c r="W382" s="394">
        <v>0</v>
      </c>
      <c r="X382" s="57"/>
    </row>
    <row r="383" spans="1:24" s="1" customFormat="1" ht="13" outlineLevel="2" x14ac:dyDescent="0.3">
      <c r="A383" s="57"/>
      <c r="B383" s="406">
        <v>510408</v>
      </c>
      <c r="C383" s="407" t="s">
        <v>291</v>
      </c>
      <c r="D383" s="408" t="s">
        <v>172</v>
      </c>
      <c r="E383" s="379"/>
      <c r="F383" s="409">
        <f t="shared" si="126"/>
        <v>0</v>
      </c>
      <c r="G383" s="381"/>
      <c r="H383" s="409">
        <f t="shared" si="127"/>
        <v>0</v>
      </c>
      <c r="I383" s="381"/>
      <c r="J383" s="409">
        <f t="shared" si="128"/>
        <v>0</v>
      </c>
      <c r="K383" s="379"/>
      <c r="L383" s="409">
        <f>SUM(L384+L386+L388+L390+L392+L394+L396+L398+L400)</f>
        <v>0</v>
      </c>
      <c r="M383" s="409">
        <f t="shared" ref="M383:W383" si="134">SUM(M384+M386+M388+M390+M392+M394+M396+M398+M400)</f>
        <v>0</v>
      </c>
      <c r="N383" s="409">
        <f t="shared" si="134"/>
        <v>0</v>
      </c>
      <c r="O383" s="409">
        <f t="shared" si="134"/>
        <v>0</v>
      </c>
      <c r="P383" s="409">
        <f t="shared" si="134"/>
        <v>0</v>
      </c>
      <c r="Q383" s="409">
        <f t="shared" si="134"/>
        <v>0</v>
      </c>
      <c r="R383" s="409">
        <f t="shared" si="134"/>
        <v>0</v>
      </c>
      <c r="S383" s="409">
        <f t="shared" si="134"/>
        <v>0</v>
      </c>
      <c r="T383" s="409">
        <f t="shared" si="134"/>
        <v>0</v>
      </c>
      <c r="U383" s="409">
        <f t="shared" si="134"/>
        <v>0</v>
      </c>
      <c r="V383" s="409">
        <f t="shared" si="134"/>
        <v>0</v>
      </c>
      <c r="W383" s="409">
        <f t="shared" si="134"/>
        <v>0</v>
      </c>
      <c r="X383" s="57"/>
    </row>
    <row r="384" spans="1:24" s="1" customFormat="1" ht="13" outlineLevel="3" x14ac:dyDescent="0.3">
      <c r="A384" s="57"/>
      <c r="B384" s="420">
        <v>51040801</v>
      </c>
      <c r="C384" s="421" t="s">
        <v>790</v>
      </c>
      <c r="D384" s="422" t="s">
        <v>791</v>
      </c>
      <c r="E384" s="393"/>
      <c r="F384" s="423">
        <f t="shared" si="126"/>
        <v>0</v>
      </c>
      <c r="G384" s="395"/>
      <c r="H384" s="423">
        <f t="shared" si="127"/>
        <v>0</v>
      </c>
      <c r="I384" s="395"/>
      <c r="J384" s="423">
        <f t="shared" si="128"/>
        <v>0</v>
      </c>
      <c r="K384" s="393"/>
      <c r="L384" s="423">
        <f>SUM(L385)</f>
        <v>0</v>
      </c>
      <c r="M384" s="423">
        <f t="shared" ref="M384:W384" si="135">SUM(M385)</f>
        <v>0</v>
      </c>
      <c r="N384" s="423">
        <f t="shared" si="135"/>
        <v>0</v>
      </c>
      <c r="O384" s="423">
        <f t="shared" si="135"/>
        <v>0</v>
      </c>
      <c r="P384" s="423">
        <f t="shared" si="135"/>
        <v>0</v>
      </c>
      <c r="Q384" s="423">
        <f t="shared" si="135"/>
        <v>0</v>
      </c>
      <c r="R384" s="423">
        <f t="shared" si="135"/>
        <v>0</v>
      </c>
      <c r="S384" s="423">
        <f t="shared" si="135"/>
        <v>0</v>
      </c>
      <c r="T384" s="423">
        <f t="shared" si="135"/>
        <v>0</v>
      </c>
      <c r="U384" s="423">
        <f t="shared" si="135"/>
        <v>0</v>
      </c>
      <c r="V384" s="423">
        <f t="shared" si="135"/>
        <v>0</v>
      </c>
      <c r="W384" s="423">
        <f t="shared" si="135"/>
        <v>0</v>
      </c>
      <c r="X384" s="57"/>
    </row>
    <row r="385" spans="1:24" s="1" customFormat="1" ht="13" outlineLevel="3" x14ac:dyDescent="0.3">
      <c r="A385" s="57"/>
      <c r="B385" s="390" t="s">
        <v>1696</v>
      </c>
      <c r="C385" s="391" t="s">
        <v>1697</v>
      </c>
      <c r="D385" s="392" t="s">
        <v>791</v>
      </c>
      <c r="E385" s="393"/>
      <c r="F385" s="394">
        <f t="shared" si="126"/>
        <v>0</v>
      </c>
      <c r="G385" s="395"/>
      <c r="H385" s="394">
        <f t="shared" si="127"/>
        <v>0</v>
      </c>
      <c r="I385" s="395"/>
      <c r="J385" s="394">
        <f t="shared" si="128"/>
        <v>0</v>
      </c>
      <c r="K385" s="393"/>
      <c r="L385" s="394">
        <v>0</v>
      </c>
      <c r="M385" s="394">
        <v>0</v>
      </c>
      <c r="N385" s="394">
        <v>0</v>
      </c>
      <c r="O385" s="394">
        <v>0</v>
      </c>
      <c r="P385" s="394">
        <v>0</v>
      </c>
      <c r="Q385" s="394">
        <v>0</v>
      </c>
      <c r="R385" s="394">
        <v>0</v>
      </c>
      <c r="S385" s="394">
        <v>0</v>
      </c>
      <c r="T385" s="394">
        <v>0</v>
      </c>
      <c r="U385" s="394">
        <v>0</v>
      </c>
      <c r="V385" s="394">
        <v>0</v>
      </c>
      <c r="W385" s="394">
        <v>0</v>
      </c>
      <c r="X385" s="57"/>
    </row>
    <row r="386" spans="1:24" s="1" customFormat="1" ht="13" outlineLevel="3" x14ac:dyDescent="0.3">
      <c r="A386" s="57"/>
      <c r="B386" s="420" t="s">
        <v>792</v>
      </c>
      <c r="C386" s="421" t="s">
        <v>793</v>
      </c>
      <c r="D386" s="422" t="s">
        <v>794</v>
      </c>
      <c r="E386" s="393"/>
      <c r="F386" s="423">
        <f t="shared" si="126"/>
        <v>0</v>
      </c>
      <c r="G386" s="395"/>
      <c r="H386" s="423">
        <f t="shared" si="127"/>
        <v>0</v>
      </c>
      <c r="I386" s="395"/>
      <c r="J386" s="423">
        <f t="shared" si="128"/>
        <v>0</v>
      </c>
      <c r="K386" s="393"/>
      <c r="L386" s="423">
        <f>SUM(L387)</f>
        <v>0</v>
      </c>
      <c r="M386" s="423">
        <f t="shared" ref="M386:W386" si="136">SUM(M387)</f>
        <v>0</v>
      </c>
      <c r="N386" s="423">
        <f t="shared" si="136"/>
        <v>0</v>
      </c>
      <c r="O386" s="423">
        <f t="shared" si="136"/>
        <v>0</v>
      </c>
      <c r="P386" s="423">
        <f t="shared" si="136"/>
        <v>0</v>
      </c>
      <c r="Q386" s="423">
        <f t="shared" si="136"/>
        <v>0</v>
      </c>
      <c r="R386" s="423">
        <f t="shared" si="136"/>
        <v>0</v>
      </c>
      <c r="S386" s="423">
        <f t="shared" si="136"/>
        <v>0</v>
      </c>
      <c r="T386" s="423">
        <f t="shared" si="136"/>
        <v>0</v>
      </c>
      <c r="U386" s="423">
        <f t="shared" si="136"/>
        <v>0</v>
      </c>
      <c r="V386" s="423">
        <f t="shared" si="136"/>
        <v>0</v>
      </c>
      <c r="W386" s="423">
        <f t="shared" si="136"/>
        <v>0</v>
      </c>
      <c r="X386" s="57"/>
    </row>
    <row r="387" spans="1:24" s="1" customFormat="1" ht="13" outlineLevel="3" x14ac:dyDescent="0.3">
      <c r="A387" s="57"/>
      <c r="B387" s="390" t="s">
        <v>1724</v>
      </c>
      <c r="C387" s="391" t="s">
        <v>1725</v>
      </c>
      <c r="D387" s="392" t="s">
        <v>794</v>
      </c>
      <c r="E387" s="393"/>
      <c r="F387" s="394">
        <f t="shared" si="126"/>
        <v>0</v>
      </c>
      <c r="G387" s="395"/>
      <c r="H387" s="394">
        <f t="shared" si="127"/>
        <v>0</v>
      </c>
      <c r="I387" s="395"/>
      <c r="J387" s="394">
        <f t="shared" si="128"/>
        <v>0</v>
      </c>
      <c r="K387" s="393"/>
      <c r="L387" s="394">
        <v>0</v>
      </c>
      <c r="M387" s="394">
        <v>0</v>
      </c>
      <c r="N387" s="394">
        <v>0</v>
      </c>
      <c r="O387" s="394">
        <v>0</v>
      </c>
      <c r="P387" s="394">
        <v>0</v>
      </c>
      <c r="Q387" s="394">
        <v>0</v>
      </c>
      <c r="R387" s="394">
        <v>0</v>
      </c>
      <c r="S387" s="394">
        <v>0</v>
      </c>
      <c r="T387" s="394">
        <v>0</v>
      </c>
      <c r="U387" s="394">
        <v>0</v>
      </c>
      <c r="V387" s="394">
        <v>0</v>
      </c>
      <c r="W387" s="394">
        <v>0</v>
      </c>
      <c r="X387" s="57"/>
    </row>
    <row r="388" spans="1:24" s="1" customFormat="1" ht="13" outlineLevel="3" x14ac:dyDescent="0.3">
      <c r="A388" s="57"/>
      <c r="B388" s="420" t="s">
        <v>1698</v>
      </c>
      <c r="C388" s="421" t="s">
        <v>795</v>
      </c>
      <c r="D388" s="422" t="s">
        <v>796</v>
      </c>
      <c r="E388" s="393"/>
      <c r="F388" s="423">
        <f t="shared" si="126"/>
        <v>0</v>
      </c>
      <c r="G388" s="395"/>
      <c r="H388" s="423">
        <f t="shared" si="127"/>
        <v>0</v>
      </c>
      <c r="I388" s="395"/>
      <c r="J388" s="423">
        <f t="shared" si="128"/>
        <v>0</v>
      </c>
      <c r="K388" s="393"/>
      <c r="L388" s="423">
        <f>SUM(L389)</f>
        <v>0</v>
      </c>
      <c r="M388" s="423">
        <f t="shared" ref="M388:W388" si="137">SUM(M389)</f>
        <v>0</v>
      </c>
      <c r="N388" s="423">
        <f t="shared" si="137"/>
        <v>0</v>
      </c>
      <c r="O388" s="423">
        <f t="shared" si="137"/>
        <v>0</v>
      </c>
      <c r="P388" s="423">
        <f t="shared" si="137"/>
        <v>0</v>
      </c>
      <c r="Q388" s="423">
        <f t="shared" si="137"/>
        <v>0</v>
      </c>
      <c r="R388" s="423">
        <f t="shared" si="137"/>
        <v>0</v>
      </c>
      <c r="S388" s="423">
        <f t="shared" si="137"/>
        <v>0</v>
      </c>
      <c r="T388" s="423">
        <f t="shared" si="137"/>
        <v>0</v>
      </c>
      <c r="U388" s="423">
        <f t="shared" si="137"/>
        <v>0</v>
      </c>
      <c r="V388" s="423">
        <f t="shared" si="137"/>
        <v>0</v>
      </c>
      <c r="W388" s="423">
        <f t="shared" si="137"/>
        <v>0</v>
      </c>
      <c r="X388" s="57"/>
    </row>
    <row r="389" spans="1:24" s="1" customFormat="1" ht="13" outlineLevel="3" x14ac:dyDescent="0.3">
      <c r="A389" s="57"/>
      <c r="B389" s="390" t="s">
        <v>1699</v>
      </c>
      <c r="C389" s="391" t="s">
        <v>1700</v>
      </c>
      <c r="D389" s="392" t="s">
        <v>796</v>
      </c>
      <c r="E389" s="393"/>
      <c r="F389" s="394">
        <f t="shared" si="126"/>
        <v>0</v>
      </c>
      <c r="G389" s="395"/>
      <c r="H389" s="394">
        <f t="shared" si="127"/>
        <v>0</v>
      </c>
      <c r="I389" s="395"/>
      <c r="J389" s="394">
        <f t="shared" si="128"/>
        <v>0</v>
      </c>
      <c r="K389" s="393"/>
      <c r="L389" s="394">
        <v>0</v>
      </c>
      <c r="M389" s="394">
        <v>0</v>
      </c>
      <c r="N389" s="394">
        <v>0</v>
      </c>
      <c r="O389" s="394">
        <v>0</v>
      </c>
      <c r="P389" s="394">
        <v>0</v>
      </c>
      <c r="Q389" s="394">
        <v>0</v>
      </c>
      <c r="R389" s="394">
        <v>0</v>
      </c>
      <c r="S389" s="394">
        <v>0</v>
      </c>
      <c r="T389" s="394">
        <v>0</v>
      </c>
      <c r="U389" s="394">
        <v>0</v>
      </c>
      <c r="V389" s="394">
        <v>0</v>
      </c>
      <c r="W389" s="394">
        <v>0</v>
      </c>
      <c r="X389" s="57"/>
    </row>
    <row r="390" spans="1:24" s="1" customFormat="1" ht="13" outlineLevel="3" x14ac:dyDescent="0.3">
      <c r="A390" s="57"/>
      <c r="B390" s="420" t="s">
        <v>1701</v>
      </c>
      <c r="C390" s="421" t="s">
        <v>797</v>
      </c>
      <c r="D390" s="422" t="s">
        <v>1702</v>
      </c>
      <c r="E390" s="393"/>
      <c r="F390" s="423">
        <f t="shared" si="126"/>
        <v>0</v>
      </c>
      <c r="G390" s="395"/>
      <c r="H390" s="423">
        <f t="shared" si="127"/>
        <v>0</v>
      </c>
      <c r="I390" s="395"/>
      <c r="J390" s="423">
        <f t="shared" si="128"/>
        <v>0</v>
      </c>
      <c r="K390" s="393"/>
      <c r="L390" s="423">
        <f>SUM(L391)</f>
        <v>0</v>
      </c>
      <c r="M390" s="423">
        <f t="shared" ref="M390:W390" si="138">SUM(M391)</f>
        <v>0</v>
      </c>
      <c r="N390" s="423">
        <f t="shared" si="138"/>
        <v>0</v>
      </c>
      <c r="O390" s="423">
        <f t="shared" si="138"/>
        <v>0</v>
      </c>
      <c r="P390" s="423">
        <f t="shared" si="138"/>
        <v>0</v>
      </c>
      <c r="Q390" s="423">
        <f t="shared" si="138"/>
        <v>0</v>
      </c>
      <c r="R390" s="423">
        <f t="shared" si="138"/>
        <v>0</v>
      </c>
      <c r="S390" s="423">
        <f t="shared" si="138"/>
        <v>0</v>
      </c>
      <c r="T390" s="423">
        <f t="shared" si="138"/>
        <v>0</v>
      </c>
      <c r="U390" s="423">
        <f t="shared" si="138"/>
        <v>0</v>
      </c>
      <c r="V390" s="423">
        <f t="shared" si="138"/>
        <v>0</v>
      </c>
      <c r="W390" s="423">
        <f t="shared" si="138"/>
        <v>0</v>
      </c>
      <c r="X390" s="57"/>
    </row>
    <row r="391" spans="1:24" s="1" customFormat="1" ht="13" outlineLevel="3" x14ac:dyDescent="0.3">
      <c r="A391" s="57"/>
      <c r="B391" s="390" t="s">
        <v>1703</v>
      </c>
      <c r="C391" s="391" t="s">
        <v>1704</v>
      </c>
      <c r="D391" s="392" t="s">
        <v>798</v>
      </c>
      <c r="E391" s="393"/>
      <c r="F391" s="394">
        <f t="shared" si="126"/>
        <v>0</v>
      </c>
      <c r="G391" s="395"/>
      <c r="H391" s="394">
        <f t="shared" si="127"/>
        <v>0</v>
      </c>
      <c r="I391" s="395"/>
      <c r="J391" s="394">
        <f t="shared" si="128"/>
        <v>0</v>
      </c>
      <c r="K391" s="393"/>
      <c r="L391" s="394">
        <v>0</v>
      </c>
      <c r="M391" s="394">
        <v>0</v>
      </c>
      <c r="N391" s="394">
        <v>0</v>
      </c>
      <c r="O391" s="394">
        <v>0</v>
      </c>
      <c r="P391" s="394">
        <v>0</v>
      </c>
      <c r="Q391" s="394">
        <v>0</v>
      </c>
      <c r="R391" s="394">
        <v>0</v>
      </c>
      <c r="S391" s="394">
        <v>0</v>
      </c>
      <c r="T391" s="394">
        <v>0</v>
      </c>
      <c r="U391" s="394">
        <v>0</v>
      </c>
      <c r="V391" s="394">
        <v>0</v>
      </c>
      <c r="W391" s="394">
        <v>0</v>
      </c>
      <c r="X391" s="57"/>
    </row>
    <row r="392" spans="1:24" s="1" customFormat="1" ht="13" outlineLevel="3" x14ac:dyDescent="0.3">
      <c r="A392" s="57"/>
      <c r="B392" s="420" t="s">
        <v>1705</v>
      </c>
      <c r="C392" s="421" t="s">
        <v>799</v>
      </c>
      <c r="D392" s="422" t="s">
        <v>1706</v>
      </c>
      <c r="E392" s="393"/>
      <c r="F392" s="423">
        <f t="shared" si="126"/>
        <v>0</v>
      </c>
      <c r="G392" s="395"/>
      <c r="H392" s="423">
        <f t="shared" si="127"/>
        <v>0</v>
      </c>
      <c r="I392" s="395"/>
      <c r="J392" s="423">
        <f t="shared" si="128"/>
        <v>0</v>
      </c>
      <c r="K392" s="393"/>
      <c r="L392" s="423">
        <f>SUM(L393)</f>
        <v>0</v>
      </c>
      <c r="M392" s="423">
        <f t="shared" ref="M392:W392" si="139">SUM(M393)</f>
        <v>0</v>
      </c>
      <c r="N392" s="423">
        <f t="shared" si="139"/>
        <v>0</v>
      </c>
      <c r="O392" s="423">
        <f t="shared" si="139"/>
        <v>0</v>
      </c>
      <c r="P392" s="423">
        <f t="shared" si="139"/>
        <v>0</v>
      </c>
      <c r="Q392" s="423">
        <f t="shared" si="139"/>
        <v>0</v>
      </c>
      <c r="R392" s="423">
        <f t="shared" si="139"/>
        <v>0</v>
      </c>
      <c r="S392" s="423">
        <f t="shared" si="139"/>
        <v>0</v>
      </c>
      <c r="T392" s="423">
        <f t="shared" si="139"/>
        <v>0</v>
      </c>
      <c r="U392" s="423">
        <f t="shared" si="139"/>
        <v>0</v>
      </c>
      <c r="V392" s="423">
        <f t="shared" si="139"/>
        <v>0</v>
      </c>
      <c r="W392" s="423">
        <f t="shared" si="139"/>
        <v>0</v>
      </c>
      <c r="X392" s="57"/>
    </row>
    <row r="393" spans="1:24" s="1" customFormat="1" ht="13" outlineLevel="3" x14ac:dyDescent="0.3">
      <c r="A393" s="57"/>
      <c r="B393" s="390" t="s">
        <v>1707</v>
      </c>
      <c r="C393" s="391" t="s">
        <v>1708</v>
      </c>
      <c r="D393" s="392" t="s">
        <v>800</v>
      </c>
      <c r="E393" s="393"/>
      <c r="F393" s="394">
        <f t="shared" si="126"/>
        <v>0</v>
      </c>
      <c r="G393" s="395"/>
      <c r="H393" s="394">
        <f t="shared" si="127"/>
        <v>0</v>
      </c>
      <c r="I393" s="395"/>
      <c r="J393" s="394">
        <f t="shared" si="128"/>
        <v>0</v>
      </c>
      <c r="K393" s="393"/>
      <c r="L393" s="394">
        <v>0</v>
      </c>
      <c r="M393" s="394">
        <v>0</v>
      </c>
      <c r="N393" s="394">
        <v>0</v>
      </c>
      <c r="O393" s="394">
        <v>0</v>
      </c>
      <c r="P393" s="394">
        <v>0</v>
      </c>
      <c r="Q393" s="394">
        <v>0</v>
      </c>
      <c r="R393" s="394">
        <v>0</v>
      </c>
      <c r="S393" s="394">
        <v>0</v>
      </c>
      <c r="T393" s="394">
        <v>0</v>
      </c>
      <c r="U393" s="394">
        <v>0</v>
      </c>
      <c r="V393" s="394">
        <v>0</v>
      </c>
      <c r="W393" s="394">
        <v>0</v>
      </c>
      <c r="X393" s="57"/>
    </row>
    <row r="394" spans="1:24" s="1" customFormat="1" ht="13" outlineLevel="3" x14ac:dyDescent="0.3">
      <c r="A394" s="57"/>
      <c r="B394" s="420" t="s">
        <v>1709</v>
      </c>
      <c r="C394" s="421" t="s">
        <v>801</v>
      </c>
      <c r="D394" s="422" t="s">
        <v>802</v>
      </c>
      <c r="E394" s="393"/>
      <c r="F394" s="423">
        <f t="shared" si="126"/>
        <v>0</v>
      </c>
      <c r="G394" s="395"/>
      <c r="H394" s="423">
        <f t="shared" si="127"/>
        <v>0</v>
      </c>
      <c r="I394" s="395"/>
      <c r="J394" s="423">
        <f t="shared" si="128"/>
        <v>0</v>
      </c>
      <c r="K394" s="393"/>
      <c r="L394" s="423">
        <f>SUM(L395)</f>
        <v>0</v>
      </c>
      <c r="M394" s="423">
        <f t="shared" ref="M394:W394" si="140">SUM(M395)</f>
        <v>0</v>
      </c>
      <c r="N394" s="423">
        <f t="shared" si="140"/>
        <v>0</v>
      </c>
      <c r="O394" s="423">
        <f t="shared" si="140"/>
        <v>0</v>
      </c>
      <c r="P394" s="423">
        <f t="shared" si="140"/>
        <v>0</v>
      </c>
      <c r="Q394" s="423">
        <f t="shared" si="140"/>
        <v>0</v>
      </c>
      <c r="R394" s="423">
        <f t="shared" si="140"/>
        <v>0</v>
      </c>
      <c r="S394" s="423">
        <f t="shared" si="140"/>
        <v>0</v>
      </c>
      <c r="T394" s="423">
        <f t="shared" si="140"/>
        <v>0</v>
      </c>
      <c r="U394" s="423">
        <f t="shared" si="140"/>
        <v>0</v>
      </c>
      <c r="V394" s="423">
        <f t="shared" si="140"/>
        <v>0</v>
      </c>
      <c r="W394" s="423">
        <f t="shared" si="140"/>
        <v>0</v>
      </c>
      <c r="X394" s="57"/>
    </row>
    <row r="395" spans="1:24" s="1" customFormat="1" ht="13" outlineLevel="3" x14ac:dyDescent="0.3">
      <c r="A395" s="57"/>
      <c r="B395" s="390" t="s">
        <v>1710</v>
      </c>
      <c r="C395" s="391" t="s">
        <v>1711</v>
      </c>
      <c r="D395" s="392" t="s">
        <v>802</v>
      </c>
      <c r="E395" s="393"/>
      <c r="F395" s="394">
        <f t="shared" si="126"/>
        <v>0</v>
      </c>
      <c r="G395" s="395"/>
      <c r="H395" s="394">
        <f t="shared" si="127"/>
        <v>0</v>
      </c>
      <c r="I395" s="395"/>
      <c r="J395" s="394">
        <f t="shared" si="128"/>
        <v>0</v>
      </c>
      <c r="K395" s="393"/>
      <c r="L395" s="394">
        <v>0</v>
      </c>
      <c r="M395" s="394">
        <v>0</v>
      </c>
      <c r="N395" s="394">
        <v>0</v>
      </c>
      <c r="O395" s="394">
        <v>0</v>
      </c>
      <c r="P395" s="394">
        <v>0</v>
      </c>
      <c r="Q395" s="394">
        <v>0</v>
      </c>
      <c r="R395" s="394">
        <v>0</v>
      </c>
      <c r="S395" s="394">
        <v>0</v>
      </c>
      <c r="T395" s="394">
        <v>0</v>
      </c>
      <c r="U395" s="394">
        <v>0</v>
      </c>
      <c r="V395" s="394">
        <v>0</v>
      </c>
      <c r="W395" s="394">
        <v>0</v>
      </c>
      <c r="X395" s="57"/>
    </row>
    <row r="396" spans="1:24" s="1" customFormat="1" ht="13" outlineLevel="3" x14ac:dyDescent="0.3">
      <c r="A396" s="57"/>
      <c r="B396" s="420" t="s">
        <v>1712</v>
      </c>
      <c r="C396" s="421" t="s">
        <v>803</v>
      </c>
      <c r="D396" s="422" t="s">
        <v>1713</v>
      </c>
      <c r="E396" s="393"/>
      <c r="F396" s="423">
        <f t="shared" si="126"/>
        <v>0</v>
      </c>
      <c r="G396" s="395"/>
      <c r="H396" s="423">
        <f t="shared" si="127"/>
        <v>0</v>
      </c>
      <c r="I396" s="395"/>
      <c r="J396" s="423">
        <f t="shared" si="128"/>
        <v>0</v>
      </c>
      <c r="K396" s="393"/>
      <c r="L396" s="423">
        <f>SUM(L397)</f>
        <v>0</v>
      </c>
      <c r="M396" s="423">
        <f t="shared" ref="M396:W396" si="141">SUM(M397)</f>
        <v>0</v>
      </c>
      <c r="N396" s="423">
        <f t="shared" si="141"/>
        <v>0</v>
      </c>
      <c r="O396" s="423">
        <f t="shared" si="141"/>
        <v>0</v>
      </c>
      <c r="P396" s="423">
        <f t="shared" si="141"/>
        <v>0</v>
      </c>
      <c r="Q396" s="423">
        <f t="shared" si="141"/>
        <v>0</v>
      </c>
      <c r="R396" s="423">
        <f t="shared" si="141"/>
        <v>0</v>
      </c>
      <c r="S396" s="423">
        <f t="shared" si="141"/>
        <v>0</v>
      </c>
      <c r="T396" s="423">
        <f t="shared" si="141"/>
        <v>0</v>
      </c>
      <c r="U396" s="423">
        <f t="shared" si="141"/>
        <v>0</v>
      </c>
      <c r="V396" s="423">
        <f t="shared" si="141"/>
        <v>0</v>
      </c>
      <c r="W396" s="423">
        <f t="shared" si="141"/>
        <v>0</v>
      </c>
      <c r="X396" s="57"/>
    </row>
    <row r="397" spans="1:24" s="1" customFormat="1" ht="13" outlineLevel="3" x14ac:dyDescent="0.3">
      <c r="A397" s="57"/>
      <c r="B397" s="390" t="s">
        <v>1714</v>
      </c>
      <c r="C397" s="391" t="s">
        <v>1715</v>
      </c>
      <c r="D397" s="392" t="s">
        <v>804</v>
      </c>
      <c r="E397" s="393"/>
      <c r="F397" s="394">
        <f t="shared" si="126"/>
        <v>0</v>
      </c>
      <c r="G397" s="395"/>
      <c r="H397" s="394">
        <f t="shared" si="127"/>
        <v>0</v>
      </c>
      <c r="I397" s="395"/>
      <c r="J397" s="394">
        <f t="shared" si="128"/>
        <v>0</v>
      </c>
      <c r="K397" s="393"/>
      <c r="L397" s="394">
        <v>0</v>
      </c>
      <c r="M397" s="394">
        <v>0</v>
      </c>
      <c r="N397" s="394">
        <v>0</v>
      </c>
      <c r="O397" s="394">
        <v>0</v>
      </c>
      <c r="P397" s="394">
        <v>0</v>
      </c>
      <c r="Q397" s="394">
        <v>0</v>
      </c>
      <c r="R397" s="394">
        <v>0</v>
      </c>
      <c r="S397" s="394">
        <v>0</v>
      </c>
      <c r="T397" s="394">
        <v>0</v>
      </c>
      <c r="U397" s="394">
        <v>0</v>
      </c>
      <c r="V397" s="394">
        <v>0</v>
      </c>
      <c r="W397" s="394">
        <v>0</v>
      </c>
      <c r="X397" s="57"/>
    </row>
    <row r="398" spans="1:24" s="1" customFormat="1" ht="13" outlineLevel="3" x14ac:dyDescent="0.3">
      <c r="A398" s="57"/>
      <c r="B398" s="420" t="s">
        <v>1716</v>
      </c>
      <c r="C398" s="421" t="s">
        <v>805</v>
      </c>
      <c r="D398" s="422" t="s">
        <v>1717</v>
      </c>
      <c r="E398" s="393"/>
      <c r="F398" s="423">
        <f t="shared" ref="F398:F404" si="142">SUM(L398:W398)</f>
        <v>0</v>
      </c>
      <c r="G398" s="395"/>
      <c r="H398" s="423">
        <f t="shared" ref="H398:H404" si="143">SUM(L398:O398)</f>
        <v>0</v>
      </c>
      <c r="I398" s="395"/>
      <c r="J398" s="423">
        <f t="shared" ref="J398:J404" si="144">SUM(P398:W398)</f>
        <v>0</v>
      </c>
      <c r="K398" s="393"/>
      <c r="L398" s="423">
        <f>SUM(L399)</f>
        <v>0</v>
      </c>
      <c r="M398" s="423">
        <f t="shared" ref="M398:W398" si="145">SUM(M399)</f>
        <v>0</v>
      </c>
      <c r="N398" s="423">
        <f t="shared" si="145"/>
        <v>0</v>
      </c>
      <c r="O398" s="423">
        <f t="shared" si="145"/>
        <v>0</v>
      </c>
      <c r="P398" s="423">
        <f t="shared" si="145"/>
        <v>0</v>
      </c>
      <c r="Q398" s="423">
        <f t="shared" si="145"/>
        <v>0</v>
      </c>
      <c r="R398" s="423">
        <f t="shared" si="145"/>
        <v>0</v>
      </c>
      <c r="S398" s="423">
        <f t="shared" si="145"/>
        <v>0</v>
      </c>
      <c r="T398" s="423">
        <f t="shared" si="145"/>
        <v>0</v>
      </c>
      <c r="U398" s="423">
        <f t="shared" si="145"/>
        <v>0</v>
      </c>
      <c r="V398" s="423">
        <f t="shared" si="145"/>
        <v>0</v>
      </c>
      <c r="W398" s="423">
        <f t="shared" si="145"/>
        <v>0</v>
      </c>
      <c r="X398" s="57"/>
    </row>
    <row r="399" spans="1:24" s="1" customFormat="1" ht="13" outlineLevel="3" x14ac:dyDescent="0.3">
      <c r="A399" s="57"/>
      <c r="B399" s="390" t="s">
        <v>1718</v>
      </c>
      <c r="C399" s="391" t="s">
        <v>1719</v>
      </c>
      <c r="D399" s="392" t="s">
        <v>806</v>
      </c>
      <c r="E399" s="393"/>
      <c r="F399" s="394">
        <f t="shared" si="142"/>
        <v>0</v>
      </c>
      <c r="G399" s="395"/>
      <c r="H399" s="394">
        <f t="shared" si="143"/>
        <v>0</v>
      </c>
      <c r="I399" s="395"/>
      <c r="J399" s="394">
        <f t="shared" si="144"/>
        <v>0</v>
      </c>
      <c r="K399" s="393"/>
      <c r="L399" s="394">
        <v>0</v>
      </c>
      <c r="M399" s="394">
        <v>0</v>
      </c>
      <c r="N399" s="394">
        <v>0</v>
      </c>
      <c r="O399" s="394">
        <v>0</v>
      </c>
      <c r="P399" s="394">
        <v>0</v>
      </c>
      <c r="Q399" s="394">
        <v>0</v>
      </c>
      <c r="R399" s="394">
        <v>0</v>
      </c>
      <c r="S399" s="394">
        <v>0</v>
      </c>
      <c r="T399" s="394">
        <v>0</v>
      </c>
      <c r="U399" s="394">
        <v>0</v>
      </c>
      <c r="V399" s="394">
        <v>0</v>
      </c>
      <c r="W399" s="394">
        <v>0</v>
      </c>
      <c r="X399" s="57"/>
    </row>
    <row r="400" spans="1:24" s="1" customFormat="1" ht="13" outlineLevel="3" x14ac:dyDescent="0.3">
      <c r="A400" s="57"/>
      <c r="B400" s="420" t="s">
        <v>1720</v>
      </c>
      <c r="C400" s="421" t="s">
        <v>807</v>
      </c>
      <c r="D400" s="422" t="s">
        <v>1721</v>
      </c>
      <c r="E400" s="393"/>
      <c r="F400" s="423">
        <f t="shared" si="142"/>
        <v>0</v>
      </c>
      <c r="G400" s="395"/>
      <c r="H400" s="423">
        <f t="shared" si="143"/>
        <v>0</v>
      </c>
      <c r="I400" s="395"/>
      <c r="J400" s="423">
        <f t="shared" si="144"/>
        <v>0</v>
      </c>
      <c r="K400" s="393"/>
      <c r="L400" s="423">
        <f>SUM(L401)</f>
        <v>0</v>
      </c>
      <c r="M400" s="423">
        <f t="shared" ref="M400:W400" si="146">SUM(M401)</f>
        <v>0</v>
      </c>
      <c r="N400" s="423">
        <f t="shared" si="146"/>
        <v>0</v>
      </c>
      <c r="O400" s="423">
        <f t="shared" si="146"/>
        <v>0</v>
      </c>
      <c r="P400" s="423">
        <f t="shared" si="146"/>
        <v>0</v>
      </c>
      <c r="Q400" s="423">
        <f t="shared" si="146"/>
        <v>0</v>
      </c>
      <c r="R400" s="423">
        <f t="shared" si="146"/>
        <v>0</v>
      </c>
      <c r="S400" s="423">
        <f t="shared" si="146"/>
        <v>0</v>
      </c>
      <c r="T400" s="423">
        <f t="shared" si="146"/>
        <v>0</v>
      </c>
      <c r="U400" s="423">
        <f t="shared" si="146"/>
        <v>0</v>
      </c>
      <c r="V400" s="423">
        <f t="shared" si="146"/>
        <v>0</v>
      </c>
      <c r="W400" s="423">
        <f t="shared" si="146"/>
        <v>0</v>
      </c>
      <c r="X400" s="57"/>
    </row>
    <row r="401" spans="1:24" s="1" customFormat="1" ht="13" outlineLevel="3" x14ac:dyDescent="0.3">
      <c r="A401" s="57"/>
      <c r="B401" s="390" t="s">
        <v>1722</v>
      </c>
      <c r="C401" s="391" t="s">
        <v>1723</v>
      </c>
      <c r="D401" s="392" t="s">
        <v>808</v>
      </c>
      <c r="E401" s="393"/>
      <c r="F401" s="394">
        <f t="shared" si="142"/>
        <v>0</v>
      </c>
      <c r="G401" s="395"/>
      <c r="H401" s="394">
        <f t="shared" si="143"/>
        <v>0</v>
      </c>
      <c r="I401" s="395"/>
      <c r="J401" s="394">
        <f t="shared" si="144"/>
        <v>0</v>
      </c>
      <c r="K401" s="393"/>
      <c r="L401" s="394">
        <v>0</v>
      </c>
      <c r="M401" s="394">
        <v>0</v>
      </c>
      <c r="N401" s="394">
        <v>0</v>
      </c>
      <c r="O401" s="394">
        <v>0</v>
      </c>
      <c r="P401" s="394">
        <v>0</v>
      </c>
      <c r="Q401" s="394">
        <v>0</v>
      </c>
      <c r="R401" s="394">
        <v>0</v>
      </c>
      <c r="S401" s="394">
        <v>0</v>
      </c>
      <c r="T401" s="394">
        <v>0</v>
      </c>
      <c r="U401" s="394">
        <v>0</v>
      </c>
      <c r="V401" s="394">
        <v>0</v>
      </c>
      <c r="W401" s="394">
        <v>0</v>
      </c>
      <c r="X401" s="57"/>
    </row>
    <row r="402" spans="1:24" s="1" customFormat="1" ht="13" outlineLevel="3" x14ac:dyDescent="0.3">
      <c r="A402" s="57"/>
      <c r="B402" s="386" t="s">
        <v>1726</v>
      </c>
      <c r="C402" s="387" t="s">
        <v>68</v>
      </c>
      <c r="D402" s="388" t="s">
        <v>1727</v>
      </c>
      <c r="E402" s="379"/>
      <c r="F402" s="389">
        <f t="shared" si="142"/>
        <v>0</v>
      </c>
      <c r="G402" s="381"/>
      <c r="H402" s="389">
        <f t="shared" si="143"/>
        <v>0</v>
      </c>
      <c r="I402" s="381"/>
      <c r="J402" s="389">
        <f t="shared" si="144"/>
        <v>0</v>
      </c>
      <c r="K402" s="379"/>
      <c r="L402" s="389">
        <f>SUM(L403+L406+L413+L418+L423)</f>
        <v>0</v>
      </c>
      <c r="M402" s="389">
        <f t="shared" ref="M402:W402" si="147">SUM(M403+M406+M413+M418+M423)</f>
        <v>0</v>
      </c>
      <c r="N402" s="389">
        <f t="shared" si="147"/>
        <v>0</v>
      </c>
      <c r="O402" s="389">
        <f t="shared" si="147"/>
        <v>0</v>
      </c>
      <c r="P402" s="389">
        <f t="shared" si="147"/>
        <v>0</v>
      </c>
      <c r="Q402" s="389">
        <f t="shared" si="147"/>
        <v>0</v>
      </c>
      <c r="R402" s="389">
        <f t="shared" si="147"/>
        <v>0</v>
      </c>
      <c r="S402" s="389">
        <f t="shared" si="147"/>
        <v>0</v>
      </c>
      <c r="T402" s="389">
        <f t="shared" si="147"/>
        <v>0</v>
      </c>
      <c r="U402" s="389">
        <f t="shared" si="147"/>
        <v>0</v>
      </c>
      <c r="V402" s="389">
        <f t="shared" si="147"/>
        <v>0</v>
      </c>
      <c r="W402" s="389">
        <f t="shared" si="147"/>
        <v>0</v>
      </c>
      <c r="X402" s="57"/>
    </row>
    <row r="403" spans="1:24" s="1" customFormat="1" ht="13" outlineLevel="2" x14ac:dyDescent="0.3">
      <c r="A403" s="57"/>
      <c r="B403" s="406" t="s">
        <v>1728</v>
      </c>
      <c r="C403" s="407" t="s">
        <v>69</v>
      </c>
      <c r="D403" s="408" t="s">
        <v>173</v>
      </c>
      <c r="E403" s="379"/>
      <c r="F403" s="409">
        <f t="shared" si="142"/>
        <v>0</v>
      </c>
      <c r="G403" s="381"/>
      <c r="H403" s="409">
        <f t="shared" si="143"/>
        <v>0</v>
      </c>
      <c r="I403" s="381"/>
      <c r="J403" s="409">
        <f t="shared" si="144"/>
        <v>0</v>
      </c>
      <c r="K403" s="379"/>
      <c r="L403" s="409">
        <f>SUM(L404)</f>
        <v>0</v>
      </c>
      <c r="M403" s="409">
        <f t="shared" ref="M403:W404" si="148">SUM(M404)</f>
        <v>0</v>
      </c>
      <c r="N403" s="409">
        <f t="shared" si="148"/>
        <v>0</v>
      </c>
      <c r="O403" s="409">
        <f t="shared" si="148"/>
        <v>0</v>
      </c>
      <c r="P403" s="409">
        <f t="shared" si="148"/>
        <v>0</v>
      </c>
      <c r="Q403" s="409">
        <f t="shared" si="148"/>
        <v>0</v>
      </c>
      <c r="R403" s="409">
        <f t="shared" si="148"/>
        <v>0</v>
      </c>
      <c r="S403" s="409">
        <f t="shared" si="148"/>
        <v>0</v>
      </c>
      <c r="T403" s="409">
        <f t="shared" si="148"/>
        <v>0</v>
      </c>
      <c r="U403" s="409">
        <f t="shared" si="148"/>
        <v>0</v>
      </c>
      <c r="V403" s="409">
        <f t="shared" si="148"/>
        <v>0</v>
      </c>
      <c r="W403" s="409">
        <f t="shared" si="148"/>
        <v>0</v>
      </c>
      <c r="X403" s="57"/>
    </row>
    <row r="404" spans="1:24" s="1" customFormat="1" ht="13" outlineLevel="3" x14ac:dyDescent="0.3">
      <c r="A404" s="57"/>
      <c r="B404" s="420" t="s">
        <v>1729</v>
      </c>
      <c r="C404" s="421" t="s">
        <v>809</v>
      </c>
      <c r="D404" s="422" t="s">
        <v>173</v>
      </c>
      <c r="E404" s="393"/>
      <c r="F404" s="423">
        <f t="shared" si="142"/>
        <v>0</v>
      </c>
      <c r="G404" s="395"/>
      <c r="H404" s="423">
        <f t="shared" si="143"/>
        <v>0</v>
      </c>
      <c r="I404" s="395"/>
      <c r="J404" s="423">
        <f t="shared" si="144"/>
        <v>0</v>
      </c>
      <c r="K404" s="393"/>
      <c r="L404" s="423">
        <f>SUM(L405)</f>
        <v>0</v>
      </c>
      <c r="M404" s="423">
        <f t="shared" si="148"/>
        <v>0</v>
      </c>
      <c r="N404" s="423">
        <f t="shared" si="148"/>
        <v>0</v>
      </c>
      <c r="O404" s="423">
        <f t="shared" si="148"/>
        <v>0</v>
      </c>
      <c r="P404" s="423">
        <f t="shared" si="148"/>
        <v>0</v>
      </c>
      <c r="Q404" s="423">
        <f t="shared" si="148"/>
        <v>0</v>
      </c>
      <c r="R404" s="423">
        <f t="shared" si="148"/>
        <v>0</v>
      </c>
      <c r="S404" s="423">
        <f t="shared" si="148"/>
        <v>0</v>
      </c>
      <c r="T404" s="423">
        <f t="shared" si="148"/>
        <v>0</v>
      </c>
      <c r="U404" s="423">
        <f t="shared" si="148"/>
        <v>0</v>
      </c>
      <c r="V404" s="423">
        <f t="shared" si="148"/>
        <v>0</v>
      </c>
      <c r="W404" s="423">
        <f t="shared" si="148"/>
        <v>0</v>
      </c>
      <c r="X404" s="57"/>
    </row>
    <row r="405" spans="1:24" s="1" customFormat="1" ht="13" outlineLevel="2" x14ac:dyDescent="0.3">
      <c r="A405" s="57"/>
      <c r="B405" s="390" t="s">
        <v>1730</v>
      </c>
      <c r="C405" s="391" t="s">
        <v>1731</v>
      </c>
      <c r="D405" s="392" t="s">
        <v>173</v>
      </c>
      <c r="E405" s="393"/>
      <c r="F405" s="394">
        <f t="shared" ref="F405:F415" si="149">SUM(L405:W405)</f>
        <v>0</v>
      </c>
      <c r="G405" s="395"/>
      <c r="H405" s="394">
        <f t="shared" ref="H405:H415" si="150">SUM(L405:O405)</f>
        <v>0</v>
      </c>
      <c r="I405" s="395"/>
      <c r="J405" s="394">
        <f t="shared" ref="J405:J415" si="151">SUM(P405:W405)</f>
        <v>0</v>
      </c>
      <c r="K405" s="393"/>
      <c r="L405" s="394">
        <v>0</v>
      </c>
      <c r="M405" s="394">
        <v>0</v>
      </c>
      <c r="N405" s="394">
        <v>0</v>
      </c>
      <c r="O405" s="394">
        <v>0</v>
      </c>
      <c r="P405" s="394">
        <v>0</v>
      </c>
      <c r="Q405" s="394">
        <v>0</v>
      </c>
      <c r="R405" s="394">
        <v>0</v>
      </c>
      <c r="S405" s="394">
        <v>0</v>
      </c>
      <c r="T405" s="394">
        <v>0</v>
      </c>
      <c r="U405" s="394">
        <v>0</v>
      </c>
      <c r="V405" s="394">
        <v>0</v>
      </c>
      <c r="W405" s="394">
        <v>0</v>
      </c>
      <c r="X405" s="57"/>
    </row>
    <row r="406" spans="1:24" s="1" customFormat="1" ht="13" outlineLevel="3" x14ac:dyDescent="0.3">
      <c r="A406" s="57"/>
      <c r="B406" s="406" t="s">
        <v>1732</v>
      </c>
      <c r="C406" s="407" t="s">
        <v>70</v>
      </c>
      <c r="D406" s="408" t="s">
        <v>292</v>
      </c>
      <c r="E406" s="379"/>
      <c r="F406" s="409">
        <f>SUM(L406:W406)</f>
        <v>0</v>
      </c>
      <c r="G406" s="381"/>
      <c r="H406" s="409">
        <f>SUM(L406:O406)</f>
        <v>0</v>
      </c>
      <c r="I406" s="381"/>
      <c r="J406" s="409">
        <f>SUM(P406:W406)</f>
        <v>0</v>
      </c>
      <c r="K406" s="379"/>
      <c r="L406" s="409">
        <f>SUM(L407+L409+L411)</f>
        <v>0</v>
      </c>
      <c r="M406" s="409">
        <f t="shared" ref="M406:W406" si="152">SUM(M407+M409+M411)</f>
        <v>0</v>
      </c>
      <c r="N406" s="409">
        <f t="shared" si="152"/>
        <v>0</v>
      </c>
      <c r="O406" s="409">
        <f t="shared" si="152"/>
        <v>0</v>
      </c>
      <c r="P406" s="409">
        <f t="shared" si="152"/>
        <v>0</v>
      </c>
      <c r="Q406" s="409">
        <f t="shared" si="152"/>
        <v>0</v>
      </c>
      <c r="R406" s="409">
        <f t="shared" si="152"/>
        <v>0</v>
      </c>
      <c r="S406" s="409">
        <f t="shared" si="152"/>
        <v>0</v>
      </c>
      <c r="T406" s="409">
        <f t="shared" si="152"/>
        <v>0</v>
      </c>
      <c r="U406" s="409">
        <f t="shared" si="152"/>
        <v>0</v>
      </c>
      <c r="V406" s="409">
        <f t="shared" si="152"/>
        <v>0</v>
      </c>
      <c r="W406" s="409">
        <f t="shared" si="152"/>
        <v>0</v>
      </c>
      <c r="X406" s="57"/>
    </row>
    <row r="407" spans="1:24" s="1" customFormat="1" ht="13" outlineLevel="3" x14ac:dyDescent="0.3">
      <c r="A407" s="57"/>
      <c r="B407" s="420" t="s">
        <v>1733</v>
      </c>
      <c r="C407" s="421" t="s">
        <v>810</v>
      </c>
      <c r="D407" s="422" t="s">
        <v>811</v>
      </c>
      <c r="E407" s="393"/>
      <c r="F407" s="423">
        <f>SUM(L407:W407)</f>
        <v>0</v>
      </c>
      <c r="G407" s="395"/>
      <c r="H407" s="423">
        <f>SUM(L407:O407)</f>
        <v>0</v>
      </c>
      <c r="I407" s="395"/>
      <c r="J407" s="423">
        <f>SUM(P407:W407)</f>
        <v>0</v>
      </c>
      <c r="K407" s="393"/>
      <c r="L407" s="423">
        <f>SUM(L408)</f>
        <v>0</v>
      </c>
      <c r="M407" s="423">
        <f t="shared" ref="M407:W407" si="153">SUM(M408)</f>
        <v>0</v>
      </c>
      <c r="N407" s="423">
        <f t="shared" si="153"/>
        <v>0</v>
      </c>
      <c r="O407" s="423">
        <f t="shared" si="153"/>
        <v>0</v>
      </c>
      <c r="P407" s="423">
        <f t="shared" si="153"/>
        <v>0</v>
      </c>
      <c r="Q407" s="423">
        <f t="shared" si="153"/>
        <v>0</v>
      </c>
      <c r="R407" s="423">
        <f t="shared" si="153"/>
        <v>0</v>
      </c>
      <c r="S407" s="423">
        <f t="shared" si="153"/>
        <v>0</v>
      </c>
      <c r="T407" s="423">
        <f t="shared" si="153"/>
        <v>0</v>
      </c>
      <c r="U407" s="423">
        <f t="shared" si="153"/>
        <v>0</v>
      </c>
      <c r="V407" s="423">
        <f t="shared" si="153"/>
        <v>0</v>
      </c>
      <c r="W407" s="423">
        <f t="shared" si="153"/>
        <v>0</v>
      </c>
      <c r="X407" s="57"/>
    </row>
    <row r="408" spans="1:24" s="1" customFormat="1" ht="13" outlineLevel="3" x14ac:dyDescent="0.3">
      <c r="A408" s="57"/>
      <c r="B408" s="390" t="s">
        <v>1734</v>
      </c>
      <c r="C408" s="391" t="s">
        <v>1735</v>
      </c>
      <c r="D408" s="392" t="s">
        <v>811</v>
      </c>
      <c r="E408" s="393"/>
      <c r="F408" s="394">
        <f t="shared" si="149"/>
        <v>0</v>
      </c>
      <c r="G408" s="395"/>
      <c r="H408" s="394">
        <f t="shared" si="150"/>
        <v>0</v>
      </c>
      <c r="I408" s="395"/>
      <c r="J408" s="396">
        <f t="shared" si="151"/>
        <v>0</v>
      </c>
      <c r="K408" s="393"/>
      <c r="L408" s="394">
        <v>0</v>
      </c>
      <c r="M408" s="394">
        <v>0</v>
      </c>
      <c r="N408" s="394">
        <v>0</v>
      </c>
      <c r="O408" s="394">
        <v>0</v>
      </c>
      <c r="P408" s="394">
        <v>0</v>
      </c>
      <c r="Q408" s="394">
        <v>0</v>
      </c>
      <c r="R408" s="394">
        <v>0</v>
      </c>
      <c r="S408" s="394">
        <v>0</v>
      </c>
      <c r="T408" s="394">
        <v>0</v>
      </c>
      <c r="U408" s="394">
        <v>0</v>
      </c>
      <c r="V408" s="394">
        <v>0</v>
      </c>
      <c r="W408" s="394">
        <v>0</v>
      </c>
      <c r="X408" s="57"/>
    </row>
    <row r="409" spans="1:24" s="1" customFormat="1" ht="13" outlineLevel="2" x14ac:dyDescent="0.3">
      <c r="A409" s="57"/>
      <c r="B409" s="420" t="s">
        <v>1736</v>
      </c>
      <c r="C409" s="421" t="s">
        <v>812</v>
      </c>
      <c r="D409" s="422" t="s">
        <v>813</v>
      </c>
      <c r="E409" s="393"/>
      <c r="F409" s="423">
        <f>SUM(L409:W409)</f>
        <v>0</v>
      </c>
      <c r="G409" s="395"/>
      <c r="H409" s="423">
        <f>SUM(L409:O409)</f>
        <v>0</v>
      </c>
      <c r="I409" s="395"/>
      <c r="J409" s="423">
        <f>SUM(P409:W409)</f>
        <v>0</v>
      </c>
      <c r="K409" s="393"/>
      <c r="L409" s="423">
        <f>SUM(L410)</f>
        <v>0</v>
      </c>
      <c r="M409" s="423">
        <f t="shared" ref="M409:W409" si="154">SUM(M410)</f>
        <v>0</v>
      </c>
      <c r="N409" s="423">
        <f t="shared" si="154"/>
        <v>0</v>
      </c>
      <c r="O409" s="423">
        <f t="shared" si="154"/>
        <v>0</v>
      </c>
      <c r="P409" s="423">
        <f t="shared" si="154"/>
        <v>0</v>
      </c>
      <c r="Q409" s="423">
        <f t="shared" si="154"/>
        <v>0</v>
      </c>
      <c r="R409" s="423">
        <f t="shared" si="154"/>
        <v>0</v>
      </c>
      <c r="S409" s="423">
        <f t="shared" si="154"/>
        <v>0</v>
      </c>
      <c r="T409" s="423">
        <f t="shared" si="154"/>
        <v>0</v>
      </c>
      <c r="U409" s="423">
        <f t="shared" si="154"/>
        <v>0</v>
      </c>
      <c r="V409" s="423">
        <f t="shared" si="154"/>
        <v>0</v>
      </c>
      <c r="W409" s="423">
        <f t="shared" si="154"/>
        <v>0</v>
      </c>
      <c r="X409" s="57"/>
    </row>
    <row r="410" spans="1:24" s="1" customFormat="1" ht="13" outlineLevel="3" x14ac:dyDescent="0.3">
      <c r="A410" s="57"/>
      <c r="B410" s="390" t="s">
        <v>1737</v>
      </c>
      <c r="C410" s="391" t="s">
        <v>1738</v>
      </c>
      <c r="D410" s="392" t="s">
        <v>813</v>
      </c>
      <c r="E410" s="393"/>
      <c r="F410" s="394">
        <f t="shared" si="149"/>
        <v>0</v>
      </c>
      <c r="G410" s="395"/>
      <c r="H410" s="394">
        <f t="shared" si="150"/>
        <v>0</v>
      </c>
      <c r="I410" s="395"/>
      <c r="J410" s="396">
        <f t="shared" si="151"/>
        <v>0</v>
      </c>
      <c r="K410" s="393"/>
      <c r="L410" s="394">
        <v>0</v>
      </c>
      <c r="M410" s="394">
        <v>0</v>
      </c>
      <c r="N410" s="394">
        <v>0</v>
      </c>
      <c r="O410" s="394">
        <v>0</v>
      </c>
      <c r="P410" s="394">
        <v>0</v>
      </c>
      <c r="Q410" s="394">
        <v>0</v>
      </c>
      <c r="R410" s="394">
        <v>0</v>
      </c>
      <c r="S410" s="394">
        <v>0</v>
      </c>
      <c r="T410" s="394">
        <v>0</v>
      </c>
      <c r="U410" s="394">
        <v>0</v>
      </c>
      <c r="V410" s="394">
        <v>0</v>
      </c>
      <c r="W410" s="394">
        <v>0</v>
      </c>
      <c r="X410" s="57"/>
    </row>
    <row r="411" spans="1:24" s="1" customFormat="1" ht="13" outlineLevel="3" x14ac:dyDescent="0.3">
      <c r="A411" s="57"/>
      <c r="B411" s="420" t="s">
        <v>1739</v>
      </c>
      <c r="C411" s="421" t="s">
        <v>814</v>
      </c>
      <c r="D411" s="422" t="s">
        <v>20</v>
      </c>
      <c r="E411" s="393"/>
      <c r="F411" s="423">
        <f>SUM(L411:W411)</f>
        <v>0</v>
      </c>
      <c r="G411" s="395"/>
      <c r="H411" s="423">
        <f>SUM(L411:O411)</f>
        <v>0</v>
      </c>
      <c r="I411" s="395"/>
      <c r="J411" s="423">
        <f>SUM(P411:W411)</f>
        <v>0</v>
      </c>
      <c r="K411" s="393"/>
      <c r="L411" s="423">
        <f>SUM(L412)</f>
        <v>0</v>
      </c>
      <c r="M411" s="423">
        <f t="shared" ref="M411:W411" si="155">SUM(M412)</f>
        <v>0</v>
      </c>
      <c r="N411" s="423">
        <f t="shared" si="155"/>
        <v>0</v>
      </c>
      <c r="O411" s="423">
        <f t="shared" si="155"/>
        <v>0</v>
      </c>
      <c r="P411" s="423">
        <f t="shared" si="155"/>
        <v>0</v>
      </c>
      <c r="Q411" s="423">
        <f t="shared" si="155"/>
        <v>0</v>
      </c>
      <c r="R411" s="423">
        <f t="shared" si="155"/>
        <v>0</v>
      </c>
      <c r="S411" s="423">
        <f t="shared" si="155"/>
        <v>0</v>
      </c>
      <c r="T411" s="423">
        <f t="shared" si="155"/>
        <v>0</v>
      </c>
      <c r="U411" s="423">
        <f t="shared" si="155"/>
        <v>0</v>
      </c>
      <c r="V411" s="423">
        <f t="shared" si="155"/>
        <v>0</v>
      </c>
      <c r="W411" s="423">
        <f t="shared" si="155"/>
        <v>0</v>
      </c>
      <c r="X411" s="57"/>
    </row>
    <row r="412" spans="1:24" s="1" customFormat="1" ht="13" outlineLevel="2" x14ac:dyDescent="0.3">
      <c r="A412" s="57"/>
      <c r="B412" s="390" t="s">
        <v>1740</v>
      </c>
      <c r="C412" s="391" t="s">
        <v>1741</v>
      </c>
      <c r="D412" s="392" t="s">
        <v>20</v>
      </c>
      <c r="E412" s="393"/>
      <c r="F412" s="394">
        <f t="shared" si="149"/>
        <v>0</v>
      </c>
      <c r="G412" s="395"/>
      <c r="H412" s="394">
        <f t="shared" si="150"/>
        <v>0</v>
      </c>
      <c r="I412" s="395"/>
      <c r="J412" s="394">
        <f t="shared" si="151"/>
        <v>0</v>
      </c>
      <c r="K412" s="393"/>
      <c r="L412" s="394">
        <v>0</v>
      </c>
      <c r="M412" s="394">
        <v>0</v>
      </c>
      <c r="N412" s="394">
        <v>0</v>
      </c>
      <c r="O412" s="394">
        <v>0</v>
      </c>
      <c r="P412" s="394">
        <v>0</v>
      </c>
      <c r="Q412" s="394">
        <v>0</v>
      </c>
      <c r="R412" s="394">
        <v>0</v>
      </c>
      <c r="S412" s="394">
        <v>0</v>
      </c>
      <c r="T412" s="394">
        <v>0</v>
      </c>
      <c r="U412" s="394">
        <v>0</v>
      </c>
      <c r="V412" s="394">
        <v>0</v>
      </c>
      <c r="W412" s="394">
        <v>0</v>
      </c>
      <c r="X412" s="57"/>
    </row>
    <row r="413" spans="1:24" s="1" customFormat="1" ht="13" outlineLevel="3" x14ac:dyDescent="0.3">
      <c r="A413" s="57"/>
      <c r="B413" s="406" t="s">
        <v>1742</v>
      </c>
      <c r="C413" s="407" t="s">
        <v>71</v>
      </c>
      <c r="D413" s="408" t="s">
        <v>293</v>
      </c>
      <c r="E413" s="379"/>
      <c r="F413" s="409">
        <f>SUM(L413:W413)</f>
        <v>0</v>
      </c>
      <c r="G413" s="381"/>
      <c r="H413" s="409">
        <f>SUM(L413:O413)</f>
        <v>0</v>
      </c>
      <c r="I413" s="381"/>
      <c r="J413" s="409">
        <f>SUM(P413:W413)</f>
        <v>0</v>
      </c>
      <c r="K413" s="379"/>
      <c r="L413" s="409">
        <f>SUM(L414+L416)</f>
        <v>0</v>
      </c>
      <c r="M413" s="409">
        <f t="shared" ref="M413:W413" si="156">SUM(M414+M416)</f>
        <v>0</v>
      </c>
      <c r="N413" s="409">
        <f t="shared" si="156"/>
        <v>0</v>
      </c>
      <c r="O413" s="409">
        <f t="shared" si="156"/>
        <v>0</v>
      </c>
      <c r="P413" s="409">
        <f t="shared" si="156"/>
        <v>0</v>
      </c>
      <c r="Q413" s="409">
        <f t="shared" si="156"/>
        <v>0</v>
      </c>
      <c r="R413" s="409">
        <f t="shared" si="156"/>
        <v>0</v>
      </c>
      <c r="S413" s="409">
        <f t="shared" si="156"/>
        <v>0</v>
      </c>
      <c r="T413" s="409">
        <f t="shared" si="156"/>
        <v>0</v>
      </c>
      <c r="U413" s="409">
        <f t="shared" si="156"/>
        <v>0</v>
      </c>
      <c r="V413" s="409">
        <f t="shared" si="156"/>
        <v>0</v>
      </c>
      <c r="W413" s="409">
        <f t="shared" si="156"/>
        <v>0</v>
      </c>
      <c r="X413" s="57"/>
    </row>
    <row r="414" spans="1:24" s="1" customFormat="1" ht="13" outlineLevel="3" x14ac:dyDescent="0.3">
      <c r="A414" s="57"/>
      <c r="B414" s="420" t="s">
        <v>1743</v>
      </c>
      <c r="C414" s="421" t="s">
        <v>815</v>
      </c>
      <c r="D414" s="422" t="s">
        <v>1744</v>
      </c>
      <c r="E414" s="393"/>
      <c r="F414" s="423">
        <f>SUM(L414:W414)</f>
        <v>0</v>
      </c>
      <c r="G414" s="395"/>
      <c r="H414" s="423">
        <f>SUM(L414:O414)</f>
        <v>0</v>
      </c>
      <c r="I414" s="395"/>
      <c r="J414" s="423">
        <f>SUM(P414:W414)</f>
        <v>0</v>
      </c>
      <c r="K414" s="393"/>
      <c r="L414" s="423">
        <f>SUM(L415)</f>
        <v>0</v>
      </c>
      <c r="M414" s="423">
        <f t="shared" ref="M414:W414" si="157">SUM(M415)</f>
        <v>0</v>
      </c>
      <c r="N414" s="423">
        <f t="shared" si="157"/>
        <v>0</v>
      </c>
      <c r="O414" s="423">
        <f t="shared" si="157"/>
        <v>0</v>
      </c>
      <c r="P414" s="423">
        <f t="shared" si="157"/>
        <v>0</v>
      </c>
      <c r="Q414" s="423">
        <f t="shared" si="157"/>
        <v>0</v>
      </c>
      <c r="R414" s="423">
        <f t="shared" si="157"/>
        <v>0</v>
      </c>
      <c r="S414" s="423">
        <f t="shared" si="157"/>
        <v>0</v>
      </c>
      <c r="T414" s="423">
        <f t="shared" si="157"/>
        <v>0</v>
      </c>
      <c r="U414" s="423">
        <f t="shared" si="157"/>
        <v>0</v>
      </c>
      <c r="V414" s="423">
        <f t="shared" si="157"/>
        <v>0</v>
      </c>
      <c r="W414" s="423">
        <f t="shared" si="157"/>
        <v>0</v>
      </c>
      <c r="X414" s="57"/>
    </row>
    <row r="415" spans="1:24" s="1" customFormat="1" ht="13" outlineLevel="2" x14ac:dyDescent="0.3">
      <c r="A415" s="57"/>
      <c r="B415" s="390" t="s">
        <v>1745</v>
      </c>
      <c r="C415" s="391" t="s">
        <v>1746</v>
      </c>
      <c r="D415" s="392" t="s">
        <v>1744</v>
      </c>
      <c r="E415" s="393"/>
      <c r="F415" s="394">
        <f t="shared" si="149"/>
        <v>0</v>
      </c>
      <c r="G415" s="395"/>
      <c r="H415" s="394">
        <f t="shared" si="150"/>
        <v>0</v>
      </c>
      <c r="I415" s="395"/>
      <c r="J415" s="394">
        <f t="shared" si="151"/>
        <v>0</v>
      </c>
      <c r="K415" s="393"/>
      <c r="L415" s="394">
        <v>0</v>
      </c>
      <c r="M415" s="394">
        <v>0</v>
      </c>
      <c r="N415" s="394">
        <v>0</v>
      </c>
      <c r="O415" s="394">
        <v>0</v>
      </c>
      <c r="P415" s="394">
        <v>0</v>
      </c>
      <c r="Q415" s="394">
        <v>0</v>
      </c>
      <c r="R415" s="394">
        <v>0</v>
      </c>
      <c r="S415" s="394">
        <v>0</v>
      </c>
      <c r="T415" s="394">
        <v>0</v>
      </c>
      <c r="U415" s="394">
        <v>0</v>
      </c>
      <c r="V415" s="394">
        <v>0</v>
      </c>
      <c r="W415" s="394">
        <v>0</v>
      </c>
      <c r="X415" s="57"/>
    </row>
    <row r="416" spans="1:24" s="1" customFormat="1" ht="13" outlineLevel="3" x14ac:dyDescent="0.3">
      <c r="A416" s="57"/>
      <c r="B416" s="420" t="s">
        <v>1747</v>
      </c>
      <c r="C416" s="421" t="s">
        <v>816</v>
      </c>
      <c r="D416" s="422" t="s">
        <v>817</v>
      </c>
      <c r="E416" s="393"/>
      <c r="F416" s="423">
        <f>SUM(L416:W416)</f>
        <v>0</v>
      </c>
      <c r="G416" s="395"/>
      <c r="H416" s="423">
        <f>SUM(L416:O416)</f>
        <v>0</v>
      </c>
      <c r="I416" s="395"/>
      <c r="J416" s="423">
        <f>SUM(P416:W416)</f>
        <v>0</v>
      </c>
      <c r="K416" s="393"/>
      <c r="L416" s="423">
        <f>SUM(L417)</f>
        <v>0</v>
      </c>
      <c r="M416" s="423">
        <f t="shared" ref="M416:W416" si="158">SUM(M417)</f>
        <v>0</v>
      </c>
      <c r="N416" s="423">
        <f t="shared" si="158"/>
        <v>0</v>
      </c>
      <c r="O416" s="423">
        <f t="shared" si="158"/>
        <v>0</v>
      </c>
      <c r="P416" s="423">
        <f t="shared" si="158"/>
        <v>0</v>
      </c>
      <c r="Q416" s="423">
        <f t="shared" si="158"/>
        <v>0</v>
      </c>
      <c r="R416" s="423">
        <f t="shared" si="158"/>
        <v>0</v>
      </c>
      <c r="S416" s="423">
        <f t="shared" si="158"/>
        <v>0</v>
      </c>
      <c r="T416" s="423">
        <f t="shared" si="158"/>
        <v>0</v>
      </c>
      <c r="U416" s="423">
        <f t="shared" si="158"/>
        <v>0</v>
      </c>
      <c r="V416" s="423">
        <f t="shared" si="158"/>
        <v>0</v>
      </c>
      <c r="W416" s="423">
        <f t="shared" si="158"/>
        <v>0</v>
      </c>
      <c r="X416" s="57"/>
    </row>
    <row r="417" spans="1:24" s="1" customFormat="1" ht="13" outlineLevel="3" x14ac:dyDescent="0.3">
      <c r="A417" s="57"/>
      <c r="B417" s="390" t="s">
        <v>1748</v>
      </c>
      <c r="C417" s="391" t="s">
        <v>1749</v>
      </c>
      <c r="D417" s="392" t="s">
        <v>817</v>
      </c>
      <c r="E417" s="393"/>
      <c r="F417" s="394">
        <f t="shared" ref="F417" si="159">SUM(L417:W417)</f>
        <v>0</v>
      </c>
      <c r="G417" s="395"/>
      <c r="H417" s="394">
        <f t="shared" ref="H417" si="160">SUM(L417:O417)</f>
        <v>0</v>
      </c>
      <c r="I417" s="395"/>
      <c r="J417" s="394">
        <f t="shared" ref="J417" si="161">SUM(P417:W417)</f>
        <v>0</v>
      </c>
      <c r="K417" s="393"/>
      <c r="L417" s="394">
        <v>0</v>
      </c>
      <c r="M417" s="394">
        <v>0</v>
      </c>
      <c r="N417" s="394">
        <v>0</v>
      </c>
      <c r="O417" s="394">
        <v>0</v>
      </c>
      <c r="P417" s="394">
        <v>0</v>
      </c>
      <c r="Q417" s="394">
        <v>0</v>
      </c>
      <c r="R417" s="394">
        <v>0</v>
      </c>
      <c r="S417" s="394">
        <v>0</v>
      </c>
      <c r="T417" s="394">
        <v>0</v>
      </c>
      <c r="U417" s="394">
        <v>0</v>
      </c>
      <c r="V417" s="394">
        <v>0</v>
      </c>
      <c r="W417" s="394">
        <v>0</v>
      </c>
      <c r="X417" s="57"/>
    </row>
    <row r="418" spans="1:24" s="1" customFormat="1" ht="13" outlineLevel="3" x14ac:dyDescent="0.3">
      <c r="A418" s="57"/>
      <c r="B418" s="406" t="s">
        <v>1750</v>
      </c>
      <c r="C418" s="407" t="s">
        <v>72</v>
      </c>
      <c r="D418" s="408" t="s">
        <v>174</v>
      </c>
      <c r="E418" s="379"/>
      <c r="F418" s="409">
        <f>SUM(L418:W418)</f>
        <v>0</v>
      </c>
      <c r="G418" s="381"/>
      <c r="H418" s="409">
        <f>SUM(L418:O418)</f>
        <v>0</v>
      </c>
      <c r="I418" s="381"/>
      <c r="J418" s="409">
        <f>SUM(P418:W418)</f>
        <v>0</v>
      </c>
      <c r="K418" s="379"/>
      <c r="L418" s="409">
        <f>SUM(L419+L421)</f>
        <v>0</v>
      </c>
      <c r="M418" s="409">
        <f t="shared" ref="M418:W418" si="162">SUM(M419+M421)</f>
        <v>0</v>
      </c>
      <c r="N418" s="409">
        <f t="shared" si="162"/>
        <v>0</v>
      </c>
      <c r="O418" s="409">
        <f t="shared" si="162"/>
        <v>0</v>
      </c>
      <c r="P418" s="409">
        <f t="shared" si="162"/>
        <v>0</v>
      </c>
      <c r="Q418" s="409">
        <f t="shared" si="162"/>
        <v>0</v>
      </c>
      <c r="R418" s="409">
        <f t="shared" si="162"/>
        <v>0</v>
      </c>
      <c r="S418" s="409">
        <f t="shared" si="162"/>
        <v>0</v>
      </c>
      <c r="T418" s="409">
        <f t="shared" si="162"/>
        <v>0</v>
      </c>
      <c r="U418" s="409">
        <f t="shared" si="162"/>
        <v>0</v>
      </c>
      <c r="V418" s="409">
        <f t="shared" si="162"/>
        <v>0</v>
      </c>
      <c r="W418" s="409">
        <f t="shared" si="162"/>
        <v>0</v>
      </c>
      <c r="X418" s="57"/>
    </row>
    <row r="419" spans="1:24" s="1" customFormat="1" ht="13" outlineLevel="3" x14ac:dyDescent="0.3">
      <c r="A419" s="57"/>
      <c r="B419" s="420" t="s">
        <v>1751</v>
      </c>
      <c r="C419" s="421" t="s">
        <v>818</v>
      </c>
      <c r="D419" s="422" t="s">
        <v>1752</v>
      </c>
      <c r="E419" s="393"/>
      <c r="F419" s="423">
        <f>SUM(L419:W419)</f>
        <v>0</v>
      </c>
      <c r="G419" s="395"/>
      <c r="H419" s="423">
        <f>SUM(L419:O419)</f>
        <v>0</v>
      </c>
      <c r="I419" s="395"/>
      <c r="J419" s="423">
        <f>SUM(P419:W419)</f>
        <v>0</v>
      </c>
      <c r="K419" s="393"/>
      <c r="L419" s="423">
        <f>SUM(L420)</f>
        <v>0</v>
      </c>
      <c r="M419" s="423">
        <f t="shared" ref="M419:W419" si="163">SUM(M420)</f>
        <v>0</v>
      </c>
      <c r="N419" s="423">
        <f t="shared" si="163"/>
        <v>0</v>
      </c>
      <c r="O419" s="423">
        <f t="shared" si="163"/>
        <v>0</v>
      </c>
      <c r="P419" s="423">
        <f t="shared" si="163"/>
        <v>0</v>
      </c>
      <c r="Q419" s="423">
        <f t="shared" si="163"/>
        <v>0</v>
      </c>
      <c r="R419" s="423">
        <f t="shared" si="163"/>
        <v>0</v>
      </c>
      <c r="S419" s="423">
        <f t="shared" si="163"/>
        <v>0</v>
      </c>
      <c r="T419" s="423">
        <f t="shared" si="163"/>
        <v>0</v>
      </c>
      <c r="U419" s="423">
        <f t="shared" si="163"/>
        <v>0</v>
      </c>
      <c r="V419" s="423">
        <f t="shared" si="163"/>
        <v>0</v>
      </c>
      <c r="W419" s="423">
        <f t="shared" si="163"/>
        <v>0</v>
      </c>
      <c r="X419" s="57"/>
    </row>
    <row r="420" spans="1:24" s="1" customFormat="1" ht="13" outlineLevel="3" x14ac:dyDescent="0.3">
      <c r="A420" s="57"/>
      <c r="B420" s="390" t="s">
        <v>1753</v>
      </c>
      <c r="C420" s="391" t="s">
        <v>1754</v>
      </c>
      <c r="D420" s="392" t="s">
        <v>1752</v>
      </c>
      <c r="E420" s="393"/>
      <c r="F420" s="394">
        <f t="shared" ref="F420" si="164">SUM(L420:W420)</f>
        <v>0</v>
      </c>
      <c r="G420" s="395"/>
      <c r="H420" s="394">
        <f t="shared" ref="H420" si="165">SUM(L420:O420)</f>
        <v>0</v>
      </c>
      <c r="I420" s="395"/>
      <c r="J420" s="394">
        <f t="shared" ref="J420" si="166">SUM(P420:W420)</f>
        <v>0</v>
      </c>
      <c r="K420" s="393"/>
      <c r="L420" s="394">
        <v>0</v>
      </c>
      <c r="M420" s="394">
        <v>0</v>
      </c>
      <c r="N420" s="394">
        <v>0</v>
      </c>
      <c r="O420" s="394">
        <v>0</v>
      </c>
      <c r="P420" s="394">
        <v>0</v>
      </c>
      <c r="Q420" s="394">
        <v>0</v>
      </c>
      <c r="R420" s="394">
        <v>0</v>
      </c>
      <c r="S420" s="394">
        <v>0</v>
      </c>
      <c r="T420" s="394">
        <v>0</v>
      </c>
      <c r="U420" s="394">
        <v>0</v>
      </c>
      <c r="V420" s="394">
        <v>0</v>
      </c>
      <c r="W420" s="394">
        <v>0</v>
      </c>
      <c r="X420" s="57"/>
    </row>
    <row r="421" spans="1:24" s="1" customFormat="1" ht="13" outlineLevel="3" x14ac:dyDescent="0.3">
      <c r="A421" s="57"/>
      <c r="B421" s="420" t="s">
        <v>1755</v>
      </c>
      <c r="C421" s="421" t="s">
        <v>819</v>
      </c>
      <c r="D421" s="422" t="s">
        <v>1756</v>
      </c>
      <c r="E421" s="393"/>
      <c r="F421" s="423">
        <f>SUM(L421:W421)</f>
        <v>0</v>
      </c>
      <c r="G421" s="395"/>
      <c r="H421" s="423">
        <f>SUM(L421:O421)</f>
        <v>0</v>
      </c>
      <c r="I421" s="395"/>
      <c r="J421" s="423">
        <f>SUM(P421:W421)</f>
        <v>0</v>
      </c>
      <c r="K421" s="393"/>
      <c r="L421" s="423">
        <f>SUM(L422)</f>
        <v>0</v>
      </c>
      <c r="M421" s="423">
        <f t="shared" ref="M421:W421" si="167">SUM(M422)</f>
        <v>0</v>
      </c>
      <c r="N421" s="423">
        <f t="shared" si="167"/>
        <v>0</v>
      </c>
      <c r="O421" s="423">
        <f t="shared" si="167"/>
        <v>0</v>
      </c>
      <c r="P421" s="423">
        <f t="shared" si="167"/>
        <v>0</v>
      </c>
      <c r="Q421" s="423">
        <f t="shared" si="167"/>
        <v>0</v>
      </c>
      <c r="R421" s="423">
        <f t="shared" si="167"/>
        <v>0</v>
      </c>
      <c r="S421" s="423">
        <f t="shared" si="167"/>
        <v>0</v>
      </c>
      <c r="T421" s="423">
        <f t="shared" si="167"/>
        <v>0</v>
      </c>
      <c r="U421" s="423">
        <f t="shared" si="167"/>
        <v>0</v>
      </c>
      <c r="V421" s="423">
        <f t="shared" si="167"/>
        <v>0</v>
      </c>
      <c r="W421" s="423">
        <f t="shared" si="167"/>
        <v>0</v>
      </c>
      <c r="X421" s="57"/>
    </row>
    <row r="422" spans="1:24" s="1" customFormat="1" ht="13" outlineLevel="3" x14ac:dyDescent="0.3">
      <c r="A422" s="57"/>
      <c r="B422" s="390" t="s">
        <v>1757</v>
      </c>
      <c r="C422" s="391" t="s">
        <v>1758</v>
      </c>
      <c r="D422" s="392" t="s">
        <v>1759</v>
      </c>
      <c r="E422" s="393"/>
      <c r="F422" s="394">
        <f t="shared" ref="F422" si="168">SUM(L422:W422)</f>
        <v>0</v>
      </c>
      <c r="G422" s="395"/>
      <c r="H422" s="394">
        <f t="shared" ref="H422" si="169">SUM(L422:O422)</f>
        <v>0</v>
      </c>
      <c r="I422" s="395"/>
      <c r="J422" s="394">
        <f t="shared" ref="J422" si="170">SUM(P422:W422)</f>
        <v>0</v>
      </c>
      <c r="K422" s="393"/>
      <c r="L422" s="394">
        <v>0</v>
      </c>
      <c r="M422" s="394">
        <v>0</v>
      </c>
      <c r="N422" s="394">
        <v>0</v>
      </c>
      <c r="O422" s="394">
        <v>0</v>
      </c>
      <c r="P422" s="394">
        <v>0</v>
      </c>
      <c r="Q422" s="394">
        <v>0</v>
      </c>
      <c r="R422" s="394">
        <v>0</v>
      </c>
      <c r="S422" s="394">
        <v>0</v>
      </c>
      <c r="T422" s="394">
        <v>0</v>
      </c>
      <c r="U422" s="394">
        <v>0</v>
      </c>
      <c r="V422" s="394">
        <v>0</v>
      </c>
      <c r="W422" s="394">
        <v>0</v>
      </c>
      <c r="X422" s="57"/>
    </row>
    <row r="423" spans="1:24" s="1" customFormat="1" ht="13" outlineLevel="3" x14ac:dyDescent="0.3">
      <c r="A423" s="57"/>
      <c r="B423" s="406" t="s">
        <v>1760</v>
      </c>
      <c r="C423" s="407" t="s">
        <v>294</v>
      </c>
      <c r="D423" s="408" t="s">
        <v>295</v>
      </c>
      <c r="E423" s="379"/>
      <c r="F423" s="409">
        <f>SUM(L423:W423)</f>
        <v>0</v>
      </c>
      <c r="G423" s="381"/>
      <c r="H423" s="409">
        <f>SUM(L423:O423)</f>
        <v>0</v>
      </c>
      <c r="I423" s="381"/>
      <c r="J423" s="409">
        <f>SUM(P423:W423)</f>
        <v>0</v>
      </c>
      <c r="K423" s="379"/>
      <c r="L423" s="409">
        <f>SUM(L424)</f>
        <v>0</v>
      </c>
      <c r="M423" s="409">
        <f t="shared" ref="M423:W424" si="171">SUM(M424)</f>
        <v>0</v>
      </c>
      <c r="N423" s="409">
        <f t="shared" si="171"/>
        <v>0</v>
      </c>
      <c r="O423" s="409">
        <f t="shared" si="171"/>
        <v>0</v>
      </c>
      <c r="P423" s="409">
        <f t="shared" si="171"/>
        <v>0</v>
      </c>
      <c r="Q423" s="409">
        <f t="shared" si="171"/>
        <v>0</v>
      </c>
      <c r="R423" s="409">
        <f t="shared" si="171"/>
        <v>0</v>
      </c>
      <c r="S423" s="409">
        <f t="shared" si="171"/>
        <v>0</v>
      </c>
      <c r="T423" s="409">
        <f t="shared" si="171"/>
        <v>0</v>
      </c>
      <c r="U423" s="409">
        <f t="shared" si="171"/>
        <v>0</v>
      </c>
      <c r="V423" s="409">
        <f t="shared" si="171"/>
        <v>0</v>
      </c>
      <c r="W423" s="409">
        <f t="shared" si="171"/>
        <v>0</v>
      </c>
      <c r="X423" s="57"/>
    </row>
    <row r="424" spans="1:24" s="1" customFormat="1" ht="13" outlineLevel="3" x14ac:dyDescent="0.3">
      <c r="A424" s="57"/>
      <c r="B424" s="420" t="s">
        <v>1761</v>
      </c>
      <c r="C424" s="421" t="s">
        <v>820</v>
      </c>
      <c r="D424" s="422" t="s">
        <v>295</v>
      </c>
      <c r="E424" s="393"/>
      <c r="F424" s="423">
        <f>SUM(L424:W424)</f>
        <v>0</v>
      </c>
      <c r="G424" s="395"/>
      <c r="H424" s="423">
        <f>SUM(L424:O424)</f>
        <v>0</v>
      </c>
      <c r="I424" s="395"/>
      <c r="J424" s="423">
        <f>SUM(P424:W424)</f>
        <v>0</v>
      </c>
      <c r="K424" s="393"/>
      <c r="L424" s="423">
        <f>SUM(L425)</f>
        <v>0</v>
      </c>
      <c r="M424" s="423">
        <f t="shared" si="171"/>
        <v>0</v>
      </c>
      <c r="N424" s="423">
        <f t="shared" si="171"/>
        <v>0</v>
      </c>
      <c r="O424" s="423">
        <f t="shared" si="171"/>
        <v>0</v>
      </c>
      <c r="P424" s="423">
        <f t="shared" si="171"/>
        <v>0</v>
      </c>
      <c r="Q424" s="423">
        <f t="shared" si="171"/>
        <v>0</v>
      </c>
      <c r="R424" s="423">
        <f t="shared" si="171"/>
        <v>0</v>
      </c>
      <c r="S424" s="423">
        <f t="shared" si="171"/>
        <v>0</v>
      </c>
      <c r="T424" s="423">
        <f t="shared" si="171"/>
        <v>0</v>
      </c>
      <c r="U424" s="423">
        <f t="shared" si="171"/>
        <v>0</v>
      </c>
      <c r="V424" s="423">
        <f t="shared" si="171"/>
        <v>0</v>
      </c>
      <c r="W424" s="423">
        <f t="shared" si="171"/>
        <v>0</v>
      </c>
      <c r="X424" s="57"/>
    </row>
    <row r="425" spans="1:24" s="1" customFormat="1" ht="13" outlineLevel="3" x14ac:dyDescent="0.3">
      <c r="A425" s="57"/>
      <c r="B425" s="390" t="s">
        <v>1762</v>
      </c>
      <c r="C425" s="391" t="s">
        <v>1763</v>
      </c>
      <c r="D425" s="392" t="s">
        <v>295</v>
      </c>
      <c r="E425" s="393"/>
      <c r="F425" s="394">
        <f t="shared" ref="F425" si="172">SUM(L425:W425)</f>
        <v>0</v>
      </c>
      <c r="G425" s="395"/>
      <c r="H425" s="394">
        <f t="shared" ref="H425" si="173">SUM(L425:O425)</f>
        <v>0</v>
      </c>
      <c r="I425" s="395"/>
      <c r="J425" s="394">
        <f t="shared" ref="J425" si="174">SUM(P425:W425)</f>
        <v>0</v>
      </c>
      <c r="K425" s="393"/>
      <c r="L425" s="394">
        <v>0</v>
      </c>
      <c r="M425" s="394">
        <v>0</v>
      </c>
      <c r="N425" s="394">
        <v>0</v>
      </c>
      <c r="O425" s="394">
        <v>0</v>
      </c>
      <c r="P425" s="394">
        <v>0</v>
      </c>
      <c r="Q425" s="394">
        <v>0</v>
      </c>
      <c r="R425" s="394">
        <v>0</v>
      </c>
      <c r="S425" s="394">
        <v>0</v>
      </c>
      <c r="T425" s="394">
        <v>0</v>
      </c>
      <c r="U425" s="394">
        <v>0</v>
      </c>
      <c r="V425" s="394">
        <v>0</v>
      </c>
      <c r="W425" s="394">
        <v>0</v>
      </c>
      <c r="X425" s="57"/>
    </row>
    <row r="426" spans="1:24" s="1" customFormat="1" ht="13" outlineLevel="2" x14ac:dyDescent="0.3">
      <c r="A426" s="57"/>
      <c r="B426" s="386">
        <v>5109</v>
      </c>
      <c r="C426" s="387" t="s">
        <v>274</v>
      </c>
      <c r="D426" s="388" t="s">
        <v>1257</v>
      </c>
      <c r="E426" s="379"/>
      <c r="F426" s="389">
        <f>SUM(L426:W426)</f>
        <v>139736.75999999998</v>
      </c>
      <c r="G426" s="381"/>
      <c r="H426" s="389">
        <f>SUM(L426:O426)</f>
        <v>82679.3</v>
      </c>
      <c r="I426" s="381"/>
      <c r="J426" s="389">
        <f>SUM(P426:W426)</f>
        <v>57057.460000000006</v>
      </c>
      <c r="K426" s="379"/>
      <c r="L426" s="389">
        <f>SUM(L427:L432)</f>
        <v>46024.15</v>
      </c>
      <c r="M426" s="389">
        <f t="shared" ref="M426:W426" si="175">SUM(M427:M432)</f>
        <v>10091.719999999999</v>
      </c>
      <c r="N426" s="389">
        <f t="shared" si="175"/>
        <v>10756.98</v>
      </c>
      <c r="O426" s="389">
        <f t="shared" si="175"/>
        <v>15806.45</v>
      </c>
      <c r="P426" s="389">
        <f t="shared" si="175"/>
        <v>6029.75</v>
      </c>
      <c r="Q426" s="389">
        <f t="shared" si="175"/>
        <v>494.14</v>
      </c>
      <c r="R426" s="389">
        <f t="shared" si="175"/>
        <v>36298.5</v>
      </c>
      <c r="S426" s="389">
        <f t="shared" si="175"/>
        <v>286.58</v>
      </c>
      <c r="T426" s="389">
        <f t="shared" si="175"/>
        <v>3096.23</v>
      </c>
      <c r="U426" s="389">
        <f t="shared" si="175"/>
        <v>281.89999999999998</v>
      </c>
      <c r="V426" s="389">
        <f t="shared" si="175"/>
        <v>10425.299999999999</v>
      </c>
      <c r="W426" s="389">
        <f t="shared" si="175"/>
        <v>145.06</v>
      </c>
      <c r="X426" s="57"/>
    </row>
    <row r="427" spans="1:24" s="1" customFormat="1" ht="13" outlineLevel="3" x14ac:dyDescent="0.3">
      <c r="A427" s="57"/>
      <c r="B427" s="390">
        <v>510901</v>
      </c>
      <c r="C427" s="390" t="s">
        <v>628</v>
      </c>
      <c r="D427" s="392" t="s">
        <v>1258</v>
      </c>
      <c r="E427" s="393"/>
      <c r="F427" s="394">
        <f t="shared" si="61"/>
        <v>0</v>
      </c>
      <c r="G427" s="395"/>
      <c r="H427" s="394">
        <f t="shared" si="62"/>
        <v>0</v>
      </c>
      <c r="I427" s="395"/>
      <c r="J427" s="396">
        <f t="shared" si="64"/>
        <v>0</v>
      </c>
      <c r="K427" s="393"/>
      <c r="L427" s="394">
        <v>0</v>
      </c>
      <c r="M427" s="394">
        <v>0</v>
      </c>
      <c r="N427" s="394">
        <v>0</v>
      </c>
      <c r="O427" s="394">
        <v>0</v>
      </c>
      <c r="P427" s="394">
        <v>0</v>
      </c>
      <c r="Q427" s="394">
        <v>0</v>
      </c>
      <c r="R427" s="394">
        <v>0</v>
      </c>
      <c r="S427" s="394">
        <v>0</v>
      </c>
      <c r="T427" s="394">
        <v>0</v>
      </c>
      <c r="U427" s="394">
        <v>0</v>
      </c>
      <c r="V427" s="394">
        <v>0</v>
      </c>
      <c r="W427" s="394">
        <v>0</v>
      </c>
      <c r="X427" s="57"/>
    </row>
    <row r="428" spans="1:24" s="1" customFormat="1" ht="13" outlineLevel="3" x14ac:dyDescent="0.3">
      <c r="A428" s="57"/>
      <c r="B428" s="390">
        <v>510902</v>
      </c>
      <c r="C428" s="390" t="s">
        <v>629</v>
      </c>
      <c r="D428" s="392" t="s">
        <v>630</v>
      </c>
      <c r="E428" s="393"/>
      <c r="F428" s="394">
        <f t="shared" si="61"/>
        <v>0</v>
      </c>
      <c r="G428" s="395"/>
      <c r="H428" s="394">
        <f t="shared" si="62"/>
        <v>0</v>
      </c>
      <c r="I428" s="395"/>
      <c r="J428" s="396">
        <f t="shared" si="64"/>
        <v>0</v>
      </c>
      <c r="K428" s="393"/>
      <c r="L428" s="394">
        <v>0</v>
      </c>
      <c r="M428" s="394">
        <v>0</v>
      </c>
      <c r="N428" s="394">
        <v>0</v>
      </c>
      <c r="O428" s="394">
        <v>0</v>
      </c>
      <c r="P428" s="394">
        <v>0</v>
      </c>
      <c r="Q428" s="394">
        <v>0</v>
      </c>
      <c r="R428" s="394">
        <v>0</v>
      </c>
      <c r="S428" s="394">
        <v>0</v>
      </c>
      <c r="T428" s="394">
        <v>0</v>
      </c>
      <c r="U428" s="394">
        <v>0</v>
      </c>
      <c r="V428" s="394">
        <v>0</v>
      </c>
      <c r="W428" s="394">
        <v>0</v>
      </c>
      <c r="X428" s="57"/>
    </row>
    <row r="429" spans="1:24" s="1" customFormat="1" ht="13" outlineLevel="3" x14ac:dyDescent="0.3">
      <c r="A429" s="57"/>
      <c r="B429" s="390">
        <v>510903</v>
      </c>
      <c r="C429" s="390" t="s">
        <v>631</v>
      </c>
      <c r="D429" s="392" t="s">
        <v>632</v>
      </c>
      <c r="E429" s="393"/>
      <c r="F429" s="394">
        <f t="shared" si="61"/>
        <v>0</v>
      </c>
      <c r="G429" s="395"/>
      <c r="H429" s="394">
        <f t="shared" si="62"/>
        <v>0</v>
      </c>
      <c r="I429" s="395"/>
      <c r="J429" s="396">
        <f t="shared" si="64"/>
        <v>0</v>
      </c>
      <c r="K429" s="393"/>
      <c r="L429" s="394">
        <v>0</v>
      </c>
      <c r="M429" s="394">
        <v>0</v>
      </c>
      <c r="N429" s="394">
        <v>0</v>
      </c>
      <c r="O429" s="394">
        <v>0</v>
      </c>
      <c r="P429" s="394">
        <v>0</v>
      </c>
      <c r="Q429" s="394">
        <v>0</v>
      </c>
      <c r="R429" s="394">
        <v>0</v>
      </c>
      <c r="S429" s="394">
        <v>0</v>
      </c>
      <c r="T429" s="394">
        <v>0</v>
      </c>
      <c r="U429" s="394">
        <v>0</v>
      </c>
      <c r="V429" s="394">
        <v>0</v>
      </c>
      <c r="W429" s="394">
        <v>0</v>
      </c>
      <c r="X429" s="57"/>
    </row>
    <row r="430" spans="1:24" s="1" customFormat="1" ht="13" outlineLevel="3" x14ac:dyDescent="0.3">
      <c r="A430" s="57"/>
      <c r="B430" s="390">
        <v>510904</v>
      </c>
      <c r="C430" s="390" t="s">
        <v>633</v>
      </c>
      <c r="D430" s="392" t="s">
        <v>634</v>
      </c>
      <c r="E430" s="393"/>
      <c r="F430" s="394">
        <f t="shared" si="61"/>
        <v>0</v>
      </c>
      <c r="G430" s="395"/>
      <c r="H430" s="394">
        <f t="shared" si="62"/>
        <v>0</v>
      </c>
      <c r="I430" s="395"/>
      <c r="J430" s="396">
        <f t="shared" si="64"/>
        <v>0</v>
      </c>
      <c r="K430" s="393"/>
      <c r="L430" s="394">
        <v>0</v>
      </c>
      <c r="M430" s="394">
        <v>0</v>
      </c>
      <c r="N430" s="394">
        <v>0</v>
      </c>
      <c r="O430" s="394">
        <v>0</v>
      </c>
      <c r="P430" s="394">
        <v>0</v>
      </c>
      <c r="Q430" s="394">
        <v>0</v>
      </c>
      <c r="R430" s="394">
        <v>0</v>
      </c>
      <c r="S430" s="394">
        <v>0</v>
      </c>
      <c r="T430" s="394">
        <v>0</v>
      </c>
      <c r="U430" s="394">
        <v>0</v>
      </c>
      <c r="V430" s="394">
        <v>0</v>
      </c>
      <c r="W430" s="394">
        <v>0</v>
      </c>
      <c r="X430" s="57"/>
    </row>
    <row r="431" spans="1:24" s="1" customFormat="1" ht="13" outlineLevel="3" x14ac:dyDescent="0.3">
      <c r="A431" s="57"/>
      <c r="B431" s="390">
        <v>510905</v>
      </c>
      <c r="C431" s="390" t="s">
        <v>635</v>
      </c>
      <c r="D431" s="392" t="s">
        <v>1259</v>
      </c>
      <c r="E431" s="393"/>
      <c r="F431" s="394">
        <f t="shared" si="61"/>
        <v>139736.75999999998</v>
      </c>
      <c r="G431" s="395"/>
      <c r="H431" s="394">
        <f t="shared" si="62"/>
        <v>82679.3</v>
      </c>
      <c r="I431" s="395"/>
      <c r="J431" s="396">
        <f t="shared" si="64"/>
        <v>57057.460000000006</v>
      </c>
      <c r="K431" s="393"/>
      <c r="L431" s="394">
        <v>46024.15</v>
      </c>
      <c r="M431" s="394">
        <v>10091.719999999999</v>
      </c>
      <c r="N431" s="394">
        <v>10756.98</v>
      </c>
      <c r="O431" s="394">
        <v>15806.45</v>
      </c>
      <c r="P431" s="394">
        <v>6029.75</v>
      </c>
      <c r="Q431" s="394">
        <v>494.14</v>
      </c>
      <c r="R431" s="394">
        <v>36298.5</v>
      </c>
      <c r="S431" s="394">
        <v>286.58</v>
      </c>
      <c r="T431" s="394">
        <v>3096.23</v>
      </c>
      <c r="U431" s="394">
        <v>281.89999999999998</v>
      </c>
      <c r="V431" s="394">
        <v>10425.299999999999</v>
      </c>
      <c r="W431" s="394">
        <v>145.06</v>
      </c>
      <c r="X431" s="57"/>
    </row>
    <row r="432" spans="1:24" s="1" customFormat="1" ht="13" outlineLevel="3" x14ac:dyDescent="0.3">
      <c r="A432" s="57"/>
      <c r="B432" s="390">
        <v>510906</v>
      </c>
      <c r="C432" s="390" t="s">
        <v>636</v>
      </c>
      <c r="D432" s="392" t="s">
        <v>637</v>
      </c>
      <c r="E432" s="393"/>
      <c r="F432" s="394">
        <f t="shared" si="61"/>
        <v>0</v>
      </c>
      <c r="G432" s="395"/>
      <c r="H432" s="394">
        <f t="shared" si="62"/>
        <v>0</v>
      </c>
      <c r="I432" s="395"/>
      <c r="J432" s="396">
        <f>SUM(P432:W432)</f>
        <v>0</v>
      </c>
      <c r="K432" s="393"/>
      <c r="L432" s="394">
        <v>0</v>
      </c>
      <c r="M432" s="394">
        <v>0</v>
      </c>
      <c r="N432" s="394">
        <v>0</v>
      </c>
      <c r="O432" s="394">
        <v>0</v>
      </c>
      <c r="P432" s="394">
        <v>0</v>
      </c>
      <c r="Q432" s="394">
        <v>0</v>
      </c>
      <c r="R432" s="394">
        <v>0</v>
      </c>
      <c r="S432" s="394">
        <v>0</v>
      </c>
      <c r="T432" s="394">
        <v>0</v>
      </c>
      <c r="U432" s="394">
        <v>0</v>
      </c>
      <c r="V432" s="394">
        <v>0</v>
      </c>
      <c r="W432" s="394">
        <v>0</v>
      </c>
      <c r="X432" s="57"/>
    </row>
    <row r="433" spans="1:24" s="22" customFormat="1" ht="24" outlineLevel="1" x14ac:dyDescent="0.3">
      <c r="A433" s="73"/>
      <c r="B433" s="383" t="s">
        <v>638</v>
      </c>
      <c r="C433" s="383" t="s">
        <v>275</v>
      </c>
      <c r="D433" s="384" t="s">
        <v>639</v>
      </c>
      <c r="E433" s="424">
        <f t="shared" ref="E433" si="176">SUM(E434:E439)</f>
        <v>0</v>
      </c>
      <c r="F433" s="385">
        <f t="shared" si="61"/>
        <v>0</v>
      </c>
      <c r="G433" s="425"/>
      <c r="H433" s="385">
        <f t="shared" si="62"/>
        <v>0</v>
      </c>
      <c r="I433" s="425"/>
      <c r="J433" s="385">
        <f t="shared" si="64"/>
        <v>0</v>
      </c>
      <c r="K433" s="379"/>
      <c r="L433" s="385">
        <f>SUM(L434)</f>
        <v>0</v>
      </c>
      <c r="M433" s="385">
        <f t="shared" ref="M433:W433" si="177">SUM(M434)</f>
        <v>0</v>
      </c>
      <c r="N433" s="385">
        <f t="shared" si="177"/>
        <v>0</v>
      </c>
      <c r="O433" s="385">
        <f t="shared" si="177"/>
        <v>0</v>
      </c>
      <c r="P433" s="385">
        <f t="shared" si="177"/>
        <v>0</v>
      </c>
      <c r="Q433" s="385">
        <f t="shared" si="177"/>
        <v>0</v>
      </c>
      <c r="R433" s="385">
        <f t="shared" si="177"/>
        <v>0</v>
      </c>
      <c r="S433" s="385">
        <f t="shared" si="177"/>
        <v>0</v>
      </c>
      <c r="T433" s="385">
        <f t="shared" si="177"/>
        <v>0</v>
      </c>
      <c r="U433" s="385">
        <f t="shared" si="177"/>
        <v>0</v>
      </c>
      <c r="V433" s="385">
        <f t="shared" si="177"/>
        <v>0</v>
      </c>
      <c r="W433" s="385">
        <f t="shared" si="177"/>
        <v>0</v>
      </c>
      <c r="X433" s="73"/>
    </row>
    <row r="434" spans="1:24" s="22" customFormat="1" ht="13" outlineLevel="2" x14ac:dyDescent="0.3">
      <c r="A434" s="73"/>
      <c r="B434" s="386" t="s">
        <v>640</v>
      </c>
      <c r="C434" s="387" t="s">
        <v>276</v>
      </c>
      <c r="D434" s="388" t="s">
        <v>641</v>
      </c>
      <c r="E434" s="424">
        <f>SUM(E435:E439)</f>
        <v>0</v>
      </c>
      <c r="F434" s="389">
        <f t="shared" si="61"/>
        <v>0</v>
      </c>
      <c r="G434" s="381"/>
      <c r="H434" s="389">
        <f t="shared" si="62"/>
        <v>0</v>
      </c>
      <c r="I434" s="381"/>
      <c r="J434" s="389">
        <f t="shared" si="64"/>
        <v>0</v>
      </c>
      <c r="K434" s="379"/>
      <c r="L434" s="389">
        <f>SUM(L435:L439)</f>
        <v>0</v>
      </c>
      <c r="M434" s="389">
        <f t="shared" ref="M434:W434" si="178">SUM(M435:M439)</f>
        <v>0</v>
      </c>
      <c r="N434" s="389">
        <f t="shared" si="178"/>
        <v>0</v>
      </c>
      <c r="O434" s="389">
        <f t="shared" si="178"/>
        <v>0</v>
      </c>
      <c r="P434" s="389">
        <f t="shared" si="178"/>
        <v>0</v>
      </c>
      <c r="Q434" s="389">
        <f t="shared" si="178"/>
        <v>0</v>
      </c>
      <c r="R434" s="389">
        <f t="shared" si="178"/>
        <v>0</v>
      </c>
      <c r="S434" s="389">
        <f t="shared" si="178"/>
        <v>0</v>
      </c>
      <c r="T434" s="389">
        <f t="shared" si="178"/>
        <v>0</v>
      </c>
      <c r="U434" s="389">
        <f t="shared" si="178"/>
        <v>0</v>
      </c>
      <c r="V434" s="389">
        <f t="shared" si="178"/>
        <v>0</v>
      </c>
      <c r="W434" s="389">
        <f t="shared" si="178"/>
        <v>0</v>
      </c>
      <c r="X434" s="73"/>
    </row>
    <row r="435" spans="1:24" s="1" customFormat="1" ht="39" customHeight="1" outlineLevel="3" x14ac:dyDescent="0.3">
      <c r="A435" s="57"/>
      <c r="B435" s="390" t="s">
        <v>642</v>
      </c>
      <c r="C435" s="391" t="s">
        <v>643</v>
      </c>
      <c r="D435" s="392" t="s">
        <v>644</v>
      </c>
      <c r="E435" s="393"/>
      <c r="F435" s="394">
        <f t="shared" si="61"/>
        <v>0</v>
      </c>
      <c r="G435" s="395"/>
      <c r="H435" s="394">
        <f t="shared" si="62"/>
        <v>0</v>
      </c>
      <c r="I435" s="395"/>
      <c r="J435" s="396">
        <f t="shared" si="64"/>
        <v>0</v>
      </c>
      <c r="K435" s="393"/>
      <c r="L435" s="394">
        <v>0</v>
      </c>
      <c r="M435" s="394">
        <v>0</v>
      </c>
      <c r="N435" s="394">
        <v>0</v>
      </c>
      <c r="O435" s="394">
        <v>0</v>
      </c>
      <c r="P435" s="394">
        <v>0</v>
      </c>
      <c r="Q435" s="394">
        <v>0</v>
      </c>
      <c r="R435" s="394">
        <v>0</v>
      </c>
      <c r="S435" s="394">
        <v>0</v>
      </c>
      <c r="T435" s="394">
        <v>0</v>
      </c>
      <c r="U435" s="394">
        <v>0</v>
      </c>
      <c r="V435" s="394">
        <v>0</v>
      </c>
      <c r="W435" s="394">
        <v>0</v>
      </c>
      <c r="X435" s="57"/>
    </row>
    <row r="436" spans="1:24" s="1" customFormat="1" ht="28.5" customHeight="1" outlineLevel="3" x14ac:dyDescent="0.3">
      <c r="A436" s="57"/>
      <c r="B436" s="390" t="s">
        <v>645</v>
      </c>
      <c r="C436" s="391" t="s">
        <v>646</v>
      </c>
      <c r="D436" s="392" t="s">
        <v>647</v>
      </c>
      <c r="E436" s="393"/>
      <c r="F436" s="394">
        <f t="shared" si="61"/>
        <v>0</v>
      </c>
      <c r="G436" s="395"/>
      <c r="H436" s="394">
        <f t="shared" si="62"/>
        <v>0</v>
      </c>
      <c r="I436" s="395"/>
      <c r="J436" s="396">
        <f t="shared" si="64"/>
        <v>0</v>
      </c>
      <c r="K436" s="393"/>
      <c r="L436" s="394">
        <v>0</v>
      </c>
      <c r="M436" s="394">
        <v>0</v>
      </c>
      <c r="N436" s="394">
        <v>0</v>
      </c>
      <c r="O436" s="394">
        <v>0</v>
      </c>
      <c r="P436" s="394">
        <v>0</v>
      </c>
      <c r="Q436" s="394">
        <v>0</v>
      </c>
      <c r="R436" s="394">
        <v>0</v>
      </c>
      <c r="S436" s="394">
        <v>0</v>
      </c>
      <c r="T436" s="394">
        <v>0</v>
      </c>
      <c r="U436" s="394">
        <v>0</v>
      </c>
      <c r="V436" s="394">
        <v>0</v>
      </c>
      <c r="W436" s="394">
        <v>0</v>
      </c>
      <c r="X436" s="57"/>
    </row>
    <row r="437" spans="1:24" s="1" customFormat="1" ht="13" outlineLevel="3" x14ac:dyDescent="0.3">
      <c r="A437" s="57"/>
      <c r="B437" s="390" t="s">
        <v>648</v>
      </c>
      <c r="C437" s="391" t="s">
        <v>649</v>
      </c>
      <c r="D437" s="392" t="s">
        <v>650</v>
      </c>
      <c r="E437" s="393"/>
      <c r="F437" s="394">
        <f t="shared" si="61"/>
        <v>0</v>
      </c>
      <c r="G437" s="395"/>
      <c r="H437" s="394">
        <f t="shared" si="62"/>
        <v>0</v>
      </c>
      <c r="I437" s="395"/>
      <c r="J437" s="396">
        <f t="shared" si="64"/>
        <v>0</v>
      </c>
      <c r="K437" s="393"/>
      <c r="L437" s="394">
        <v>0</v>
      </c>
      <c r="M437" s="394">
        <v>0</v>
      </c>
      <c r="N437" s="394">
        <v>0</v>
      </c>
      <c r="O437" s="394">
        <v>0</v>
      </c>
      <c r="P437" s="394">
        <v>0</v>
      </c>
      <c r="Q437" s="394">
        <v>0</v>
      </c>
      <c r="R437" s="394">
        <v>0</v>
      </c>
      <c r="S437" s="394">
        <v>0</v>
      </c>
      <c r="T437" s="394">
        <v>0</v>
      </c>
      <c r="U437" s="394">
        <v>0</v>
      </c>
      <c r="V437" s="394">
        <v>0</v>
      </c>
      <c r="W437" s="394">
        <v>0</v>
      </c>
      <c r="X437" s="57"/>
    </row>
    <row r="438" spans="1:24" s="1" customFormat="1" ht="13" outlineLevel="3" x14ac:dyDescent="0.3">
      <c r="A438" s="57"/>
      <c r="B438" s="390" t="s">
        <v>651</v>
      </c>
      <c r="C438" s="391" t="s">
        <v>652</v>
      </c>
      <c r="D438" s="392" t="s">
        <v>653</v>
      </c>
      <c r="E438" s="393"/>
      <c r="F438" s="394">
        <f t="shared" si="61"/>
        <v>0</v>
      </c>
      <c r="G438" s="395"/>
      <c r="H438" s="394">
        <f t="shared" si="62"/>
        <v>0</v>
      </c>
      <c r="I438" s="395"/>
      <c r="J438" s="396">
        <f t="shared" si="64"/>
        <v>0</v>
      </c>
      <c r="K438" s="393"/>
      <c r="L438" s="394">
        <v>0</v>
      </c>
      <c r="M438" s="394">
        <v>0</v>
      </c>
      <c r="N438" s="394">
        <v>0</v>
      </c>
      <c r="O438" s="394">
        <v>0</v>
      </c>
      <c r="P438" s="394">
        <v>0</v>
      </c>
      <c r="Q438" s="394">
        <v>0</v>
      </c>
      <c r="R438" s="394">
        <v>0</v>
      </c>
      <c r="S438" s="394">
        <v>0</v>
      </c>
      <c r="T438" s="394">
        <v>0</v>
      </c>
      <c r="U438" s="394">
        <v>0</v>
      </c>
      <c r="V438" s="394">
        <v>0</v>
      </c>
      <c r="W438" s="394">
        <v>0</v>
      </c>
      <c r="X438" s="57"/>
    </row>
    <row r="439" spans="1:24" s="1" customFormat="1" ht="13" outlineLevel="3" x14ac:dyDescent="0.3">
      <c r="A439" s="57"/>
      <c r="B439" s="390" t="s">
        <v>654</v>
      </c>
      <c r="C439" s="391" t="s">
        <v>655</v>
      </c>
      <c r="D439" s="392" t="s">
        <v>656</v>
      </c>
      <c r="E439" s="393"/>
      <c r="F439" s="394">
        <f t="shared" si="61"/>
        <v>0</v>
      </c>
      <c r="G439" s="395"/>
      <c r="H439" s="394">
        <f t="shared" si="62"/>
        <v>0</v>
      </c>
      <c r="I439" s="395"/>
      <c r="J439" s="396">
        <f t="shared" si="64"/>
        <v>0</v>
      </c>
      <c r="K439" s="393"/>
      <c r="L439" s="394">
        <v>0</v>
      </c>
      <c r="M439" s="394">
        <v>0</v>
      </c>
      <c r="N439" s="394">
        <v>0</v>
      </c>
      <c r="O439" s="394">
        <v>0</v>
      </c>
      <c r="P439" s="394">
        <v>0</v>
      </c>
      <c r="Q439" s="394">
        <v>0</v>
      </c>
      <c r="R439" s="394">
        <v>0</v>
      </c>
      <c r="S439" s="394">
        <v>0</v>
      </c>
      <c r="T439" s="394">
        <v>0</v>
      </c>
      <c r="U439" s="394">
        <v>0</v>
      </c>
      <c r="V439" s="394">
        <v>0</v>
      </c>
      <c r="W439" s="394">
        <v>0</v>
      </c>
      <c r="X439" s="57"/>
    </row>
    <row r="440" spans="1:24" s="22" customFormat="1" ht="13" x14ac:dyDescent="0.3">
      <c r="A440" s="73"/>
      <c r="B440" s="371" t="s">
        <v>657</v>
      </c>
      <c r="C440" s="371"/>
      <c r="D440" s="371" t="s">
        <v>79</v>
      </c>
      <c r="E440" s="372"/>
      <c r="F440" s="402">
        <f t="shared" si="61"/>
        <v>1818.18</v>
      </c>
      <c r="G440" s="426"/>
      <c r="H440" s="402">
        <f t="shared" si="62"/>
        <v>1818.18</v>
      </c>
      <c r="I440" s="426"/>
      <c r="J440" s="405">
        <f t="shared" si="64"/>
        <v>0</v>
      </c>
      <c r="K440" s="427"/>
      <c r="L440" s="402">
        <f>SUM(L441+L467+L473)</f>
        <v>0</v>
      </c>
      <c r="M440" s="402">
        <f t="shared" ref="M440:W440" si="179">SUM(M441+M467+M473)</f>
        <v>0</v>
      </c>
      <c r="N440" s="402">
        <f t="shared" si="179"/>
        <v>1818.18</v>
      </c>
      <c r="O440" s="402">
        <f t="shared" si="179"/>
        <v>0</v>
      </c>
      <c r="P440" s="402">
        <f t="shared" si="179"/>
        <v>0</v>
      </c>
      <c r="Q440" s="402">
        <f t="shared" si="179"/>
        <v>0</v>
      </c>
      <c r="R440" s="402">
        <f t="shared" si="179"/>
        <v>0</v>
      </c>
      <c r="S440" s="402">
        <f t="shared" si="179"/>
        <v>0</v>
      </c>
      <c r="T440" s="402">
        <f t="shared" si="179"/>
        <v>0</v>
      </c>
      <c r="U440" s="402">
        <f t="shared" si="179"/>
        <v>0</v>
      </c>
      <c r="V440" s="402">
        <f t="shared" si="179"/>
        <v>0</v>
      </c>
      <c r="W440" s="402">
        <f t="shared" si="179"/>
        <v>0</v>
      </c>
      <c r="X440" s="73"/>
    </row>
    <row r="441" spans="1:24" s="22" customFormat="1" ht="13" outlineLevel="1" x14ac:dyDescent="0.3">
      <c r="A441" s="73"/>
      <c r="B441" s="382" t="s">
        <v>658</v>
      </c>
      <c r="C441" s="382" t="s">
        <v>277</v>
      </c>
      <c r="D441" s="382" t="s">
        <v>80</v>
      </c>
      <c r="E441" s="373"/>
      <c r="F441" s="428">
        <f t="shared" si="61"/>
        <v>1818.18</v>
      </c>
      <c r="G441" s="429"/>
      <c r="H441" s="428">
        <f t="shared" si="62"/>
        <v>1818.18</v>
      </c>
      <c r="I441" s="429"/>
      <c r="J441" s="385">
        <f t="shared" si="64"/>
        <v>0</v>
      </c>
      <c r="K441" s="430"/>
      <c r="L441" s="428">
        <f>SUM(L442+L460+L462+L456+L458)</f>
        <v>0</v>
      </c>
      <c r="M441" s="428">
        <f t="shared" ref="M441:W441" si="180">SUM(M442+M460+M462+M456+M458)</f>
        <v>0</v>
      </c>
      <c r="N441" s="428">
        <f t="shared" si="180"/>
        <v>1818.18</v>
      </c>
      <c r="O441" s="428">
        <f t="shared" si="180"/>
        <v>0</v>
      </c>
      <c r="P441" s="428">
        <f t="shared" si="180"/>
        <v>0</v>
      </c>
      <c r="Q441" s="428">
        <f t="shared" si="180"/>
        <v>0</v>
      </c>
      <c r="R441" s="428">
        <f t="shared" si="180"/>
        <v>0</v>
      </c>
      <c r="S441" s="428">
        <f t="shared" si="180"/>
        <v>0</v>
      </c>
      <c r="T441" s="428">
        <f t="shared" si="180"/>
        <v>0</v>
      </c>
      <c r="U441" s="428">
        <f t="shared" si="180"/>
        <v>0</v>
      </c>
      <c r="V441" s="428">
        <f t="shared" si="180"/>
        <v>0</v>
      </c>
      <c r="W441" s="428">
        <f t="shared" si="180"/>
        <v>0</v>
      </c>
      <c r="X441" s="73"/>
    </row>
    <row r="442" spans="1:24" s="22" customFormat="1" ht="13" outlineLevel="2" x14ac:dyDescent="0.3">
      <c r="A442" s="73"/>
      <c r="B442" s="386" t="s">
        <v>659</v>
      </c>
      <c r="C442" s="387" t="s">
        <v>278</v>
      </c>
      <c r="D442" s="388" t="s">
        <v>156</v>
      </c>
      <c r="E442" s="379"/>
      <c r="F442" s="389">
        <f t="shared" si="61"/>
        <v>1818.18</v>
      </c>
      <c r="G442" s="381"/>
      <c r="H442" s="389">
        <f t="shared" si="62"/>
        <v>1818.18</v>
      </c>
      <c r="I442" s="381"/>
      <c r="J442" s="389">
        <f t="shared" si="64"/>
        <v>0</v>
      </c>
      <c r="K442" s="379"/>
      <c r="L442" s="389">
        <f>SUM(L443)</f>
        <v>0</v>
      </c>
      <c r="M442" s="389">
        <f t="shared" ref="M442:W442" si="181">SUM(M443)</f>
        <v>0</v>
      </c>
      <c r="N442" s="389">
        <f t="shared" si="181"/>
        <v>1818.18</v>
      </c>
      <c r="O442" s="389">
        <f t="shared" si="181"/>
        <v>0</v>
      </c>
      <c r="P442" s="389">
        <f t="shared" si="181"/>
        <v>0</v>
      </c>
      <c r="Q442" s="389">
        <f t="shared" si="181"/>
        <v>0</v>
      </c>
      <c r="R442" s="389">
        <f t="shared" si="181"/>
        <v>0</v>
      </c>
      <c r="S442" s="389">
        <f t="shared" si="181"/>
        <v>0</v>
      </c>
      <c r="T442" s="389">
        <f t="shared" si="181"/>
        <v>0</v>
      </c>
      <c r="U442" s="389">
        <f t="shared" si="181"/>
        <v>0</v>
      </c>
      <c r="V442" s="389">
        <f t="shared" si="181"/>
        <v>0</v>
      </c>
      <c r="W442" s="389">
        <f t="shared" si="181"/>
        <v>0</v>
      </c>
      <c r="X442" s="73"/>
    </row>
    <row r="443" spans="1:24" s="22" customFormat="1" ht="13" outlineLevel="3" x14ac:dyDescent="0.3">
      <c r="A443" s="73"/>
      <c r="B443" s="406" t="s">
        <v>660</v>
      </c>
      <c r="C443" s="407" t="s">
        <v>661</v>
      </c>
      <c r="D443" s="408" t="s">
        <v>662</v>
      </c>
      <c r="E443" s="379"/>
      <c r="F443" s="409">
        <f t="shared" si="61"/>
        <v>1818.18</v>
      </c>
      <c r="G443" s="381"/>
      <c r="H443" s="409">
        <f t="shared" si="62"/>
        <v>1818.18</v>
      </c>
      <c r="I443" s="381"/>
      <c r="J443" s="409">
        <f t="shared" si="64"/>
        <v>0</v>
      </c>
      <c r="K443" s="379"/>
      <c r="L443" s="409">
        <f>SUM(L444:L455)</f>
        <v>0</v>
      </c>
      <c r="M443" s="409">
        <f t="shared" ref="M443:W443" si="182">SUM(M444:M455)</f>
        <v>0</v>
      </c>
      <c r="N443" s="409">
        <f t="shared" si="182"/>
        <v>1818.18</v>
      </c>
      <c r="O443" s="409">
        <f t="shared" si="182"/>
        <v>0</v>
      </c>
      <c r="P443" s="409">
        <f t="shared" si="182"/>
        <v>0</v>
      </c>
      <c r="Q443" s="409">
        <f t="shared" si="182"/>
        <v>0</v>
      </c>
      <c r="R443" s="409">
        <f t="shared" si="182"/>
        <v>0</v>
      </c>
      <c r="S443" s="409">
        <f t="shared" si="182"/>
        <v>0</v>
      </c>
      <c r="T443" s="409">
        <f t="shared" si="182"/>
        <v>0</v>
      </c>
      <c r="U443" s="409">
        <f t="shared" si="182"/>
        <v>0</v>
      </c>
      <c r="V443" s="409">
        <f t="shared" si="182"/>
        <v>0</v>
      </c>
      <c r="W443" s="409">
        <f t="shared" si="182"/>
        <v>0</v>
      </c>
      <c r="X443" s="73"/>
    </row>
    <row r="444" spans="1:24" s="1" customFormat="1" ht="13" outlineLevel="3" x14ac:dyDescent="0.3">
      <c r="A444" s="57"/>
      <c r="B444" s="390" t="s">
        <v>663</v>
      </c>
      <c r="C444" s="391" t="s">
        <v>664</v>
      </c>
      <c r="D444" s="392" t="s">
        <v>665</v>
      </c>
      <c r="E444" s="393"/>
      <c r="F444" s="394">
        <f t="shared" si="61"/>
        <v>1818.18</v>
      </c>
      <c r="G444" s="395"/>
      <c r="H444" s="394">
        <f t="shared" si="62"/>
        <v>1818.18</v>
      </c>
      <c r="I444" s="395"/>
      <c r="J444" s="396">
        <f t="shared" si="64"/>
        <v>0</v>
      </c>
      <c r="K444" s="393"/>
      <c r="L444" s="394">
        <v>0</v>
      </c>
      <c r="M444" s="394">
        <v>0</v>
      </c>
      <c r="N444" s="394">
        <v>1818.18</v>
      </c>
      <c r="O444" s="394">
        <v>0</v>
      </c>
      <c r="P444" s="394">
        <v>0</v>
      </c>
      <c r="Q444" s="394">
        <v>0</v>
      </c>
      <c r="R444" s="394">
        <v>0</v>
      </c>
      <c r="S444" s="394">
        <v>0</v>
      </c>
      <c r="T444" s="394">
        <v>0</v>
      </c>
      <c r="U444" s="394">
        <v>0</v>
      </c>
      <c r="V444" s="394">
        <v>0</v>
      </c>
      <c r="W444" s="394">
        <v>0</v>
      </c>
      <c r="X444" s="57"/>
    </row>
    <row r="445" spans="1:24" s="1" customFormat="1" ht="13" outlineLevel="3" x14ac:dyDescent="0.3">
      <c r="A445" s="57"/>
      <c r="B445" s="390" t="s">
        <v>666</v>
      </c>
      <c r="C445" s="391" t="s">
        <v>667</v>
      </c>
      <c r="D445" s="392" t="s">
        <v>668</v>
      </c>
      <c r="E445" s="393"/>
      <c r="F445" s="394">
        <f t="shared" si="61"/>
        <v>0</v>
      </c>
      <c r="G445" s="395"/>
      <c r="H445" s="394">
        <f t="shared" si="62"/>
        <v>0</v>
      </c>
      <c r="I445" s="395"/>
      <c r="J445" s="396">
        <f t="shared" si="64"/>
        <v>0</v>
      </c>
      <c r="K445" s="393"/>
      <c r="L445" s="394">
        <v>0</v>
      </c>
      <c r="M445" s="394">
        <v>0</v>
      </c>
      <c r="N445" s="394">
        <v>0</v>
      </c>
      <c r="O445" s="394">
        <v>0</v>
      </c>
      <c r="P445" s="394">
        <v>0</v>
      </c>
      <c r="Q445" s="394">
        <v>0</v>
      </c>
      <c r="R445" s="394">
        <v>0</v>
      </c>
      <c r="S445" s="394">
        <v>0</v>
      </c>
      <c r="T445" s="394">
        <v>0</v>
      </c>
      <c r="U445" s="394">
        <v>0</v>
      </c>
      <c r="V445" s="394">
        <v>0</v>
      </c>
      <c r="W445" s="394">
        <v>0</v>
      </c>
      <c r="X445" s="57"/>
    </row>
    <row r="446" spans="1:24" s="1" customFormat="1" ht="13" outlineLevel="3" x14ac:dyDescent="0.3">
      <c r="A446" s="57"/>
      <c r="B446" s="390" t="s">
        <v>669</v>
      </c>
      <c r="C446" s="391" t="s">
        <v>670</v>
      </c>
      <c r="D446" s="392" t="s">
        <v>671</v>
      </c>
      <c r="E446" s="393"/>
      <c r="F446" s="394">
        <f t="shared" si="61"/>
        <v>0</v>
      </c>
      <c r="G446" s="395"/>
      <c r="H446" s="394">
        <f t="shared" si="62"/>
        <v>0</v>
      </c>
      <c r="I446" s="395"/>
      <c r="J446" s="396">
        <f t="shared" si="64"/>
        <v>0</v>
      </c>
      <c r="K446" s="393"/>
      <c r="L446" s="394">
        <v>0</v>
      </c>
      <c r="M446" s="394">
        <v>0</v>
      </c>
      <c r="N446" s="394">
        <v>0</v>
      </c>
      <c r="O446" s="394">
        <v>0</v>
      </c>
      <c r="P446" s="394">
        <v>0</v>
      </c>
      <c r="Q446" s="394">
        <v>0</v>
      </c>
      <c r="R446" s="394">
        <v>0</v>
      </c>
      <c r="S446" s="394">
        <v>0</v>
      </c>
      <c r="T446" s="394">
        <v>0</v>
      </c>
      <c r="U446" s="394">
        <v>0</v>
      </c>
      <c r="V446" s="394">
        <v>0</v>
      </c>
      <c r="W446" s="394">
        <v>0</v>
      </c>
      <c r="X446" s="57"/>
    </row>
    <row r="447" spans="1:24" s="1" customFormat="1" ht="13" outlineLevel="3" x14ac:dyDescent="0.3">
      <c r="A447" s="57"/>
      <c r="B447" s="390" t="s">
        <v>672</v>
      </c>
      <c r="C447" s="391" t="s">
        <v>673</v>
      </c>
      <c r="D447" s="392" t="s">
        <v>674</v>
      </c>
      <c r="E447" s="393"/>
      <c r="F447" s="394">
        <f t="shared" si="61"/>
        <v>0</v>
      </c>
      <c r="G447" s="395"/>
      <c r="H447" s="394">
        <f t="shared" si="62"/>
        <v>0</v>
      </c>
      <c r="I447" s="395"/>
      <c r="J447" s="396">
        <f t="shared" si="64"/>
        <v>0</v>
      </c>
      <c r="K447" s="393"/>
      <c r="L447" s="394">
        <v>0</v>
      </c>
      <c r="M447" s="394">
        <v>0</v>
      </c>
      <c r="N447" s="394">
        <v>0</v>
      </c>
      <c r="O447" s="394">
        <v>0</v>
      </c>
      <c r="P447" s="394">
        <v>0</v>
      </c>
      <c r="Q447" s="394">
        <v>0</v>
      </c>
      <c r="R447" s="394">
        <v>0</v>
      </c>
      <c r="S447" s="394">
        <v>0</v>
      </c>
      <c r="T447" s="394">
        <v>0</v>
      </c>
      <c r="U447" s="394">
        <v>0</v>
      </c>
      <c r="V447" s="394">
        <v>0</v>
      </c>
      <c r="W447" s="394">
        <v>0</v>
      </c>
      <c r="X447" s="57"/>
    </row>
    <row r="448" spans="1:24" s="1" customFormat="1" ht="13" outlineLevel="3" x14ac:dyDescent="0.3">
      <c r="A448" s="57"/>
      <c r="B448" s="390" t="s">
        <v>675</v>
      </c>
      <c r="C448" s="391" t="s">
        <v>676</v>
      </c>
      <c r="D448" s="392" t="s">
        <v>677</v>
      </c>
      <c r="E448" s="393"/>
      <c r="F448" s="394">
        <f t="shared" ref="F448:F466" si="183">SUM(L448:W448)</f>
        <v>0</v>
      </c>
      <c r="G448" s="395"/>
      <c r="H448" s="394">
        <f t="shared" ref="H448:H466" si="184">SUM(L448:O448)</f>
        <v>0</v>
      </c>
      <c r="I448" s="395"/>
      <c r="J448" s="396">
        <f t="shared" si="64"/>
        <v>0</v>
      </c>
      <c r="K448" s="393"/>
      <c r="L448" s="394">
        <v>0</v>
      </c>
      <c r="M448" s="394">
        <v>0</v>
      </c>
      <c r="N448" s="394">
        <v>0</v>
      </c>
      <c r="O448" s="394">
        <v>0</v>
      </c>
      <c r="P448" s="394">
        <v>0</v>
      </c>
      <c r="Q448" s="394">
        <v>0</v>
      </c>
      <c r="R448" s="394">
        <v>0</v>
      </c>
      <c r="S448" s="394">
        <v>0</v>
      </c>
      <c r="T448" s="394">
        <v>0</v>
      </c>
      <c r="U448" s="394">
        <v>0</v>
      </c>
      <c r="V448" s="394">
        <v>0</v>
      </c>
      <c r="W448" s="394">
        <v>0</v>
      </c>
      <c r="X448" s="57"/>
    </row>
    <row r="449" spans="1:24" s="1" customFormat="1" ht="13" outlineLevel="3" x14ac:dyDescent="0.3">
      <c r="A449" s="57"/>
      <c r="B449" s="390" t="s">
        <v>678</v>
      </c>
      <c r="C449" s="391" t="s">
        <v>679</v>
      </c>
      <c r="D449" s="392" t="s">
        <v>680</v>
      </c>
      <c r="E449" s="393"/>
      <c r="F449" s="394">
        <f t="shared" si="183"/>
        <v>0</v>
      </c>
      <c r="G449" s="395"/>
      <c r="H449" s="394">
        <f t="shared" si="184"/>
        <v>0</v>
      </c>
      <c r="I449" s="395"/>
      <c r="J449" s="396">
        <f t="shared" ref="J449:J466" si="185">SUM(P449:W449)</f>
        <v>0</v>
      </c>
      <c r="K449" s="393"/>
      <c r="L449" s="394">
        <v>0</v>
      </c>
      <c r="M449" s="394">
        <v>0</v>
      </c>
      <c r="N449" s="394">
        <v>0</v>
      </c>
      <c r="O449" s="394">
        <v>0</v>
      </c>
      <c r="P449" s="394">
        <v>0</v>
      </c>
      <c r="Q449" s="394">
        <v>0</v>
      </c>
      <c r="R449" s="394">
        <v>0</v>
      </c>
      <c r="S449" s="394">
        <v>0</v>
      </c>
      <c r="T449" s="394">
        <v>0</v>
      </c>
      <c r="U449" s="394">
        <v>0</v>
      </c>
      <c r="V449" s="394">
        <v>0</v>
      </c>
      <c r="W449" s="394">
        <v>0</v>
      </c>
      <c r="X449" s="57"/>
    </row>
    <row r="450" spans="1:24" s="1" customFormat="1" ht="13" outlineLevel="3" x14ac:dyDescent="0.3">
      <c r="A450" s="57"/>
      <c r="B450" s="390" t="s">
        <v>681</v>
      </c>
      <c r="C450" s="391" t="s">
        <v>682</v>
      </c>
      <c r="D450" s="392" t="s">
        <v>683</v>
      </c>
      <c r="E450" s="393"/>
      <c r="F450" s="394">
        <f t="shared" si="183"/>
        <v>0</v>
      </c>
      <c r="G450" s="395"/>
      <c r="H450" s="394">
        <f t="shared" si="184"/>
        <v>0</v>
      </c>
      <c r="I450" s="395"/>
      <c r="J450" s="396">
        <f t="shared" si="185"/>
        <v>0</v>
      </c>
      <c r="K450" s="393"/>
      <c r="L450" s="394">
        <v>0</v>
      </c>
      <c r="M450" s="394">
        <v>0</v>
      </c>
      <c r="N450" s="394">
        <v>0</v>
      </c>
      <c r="O450" s="394">
        <v>0</v>
      </c>
      <c r="P450" s="394">
        <v>0</v>
      </c>
      <c r="Q450" s="394">
        <v>0</v>
      </c>
      <c r="R450" s="394">
        <v>0</v>
      </c>
      <c r="S450" s="394">
        <v>0</v>
      </c>
      <c r="T450" s="394">
        <v>0</v>
      </c>
      <c r="U450" s="394">
        <v>0</v>
      </c>
      <c r="V450" s="394">
        <v>0</v>
      </c>
      <c r="W450" s="394">
        <v>0</v>
      </c>
      <c r="X450" s="57"/>
    </row>
    <row r="451" spans="1:24" s="1" customFormat="1" ht="13" outlineLevel="3" x14ac:dyDescent="0.3">
      <c r="A451" s="57"/>
      <c r="B451" s="390" t="s">
        <v>684</v>
      </c>
      <c r="C451" s="391" t="s">
        <v>685</v>
      </c>
      <c r="D451" s="392" t="s">
        <v>686</v>
      </c>
      <c r="E451" s="393"/>
      <c r="F451" s="394">
        <f t="shared" si="183"/>
        <v>0</v>
      </c>
      <c r="G451" s="395"/>
      <c r="H451" s="394">
        <f t="shared" si="184"/>
        <v>0</v>
      </c>
      <c r="I451" s="395"/>
      <c r="J451" s="396">
        <f t="shared" si="185"/>
        <v>0</v>
      </c>
      <c r="K451" s="393"/>
      <c r="L451" s="394">
        <v>0</v>
      </c>
      <c r="M451" s="394">
        <v>0</v>
      </c>
      <c r="N451" s="394">
        <v>0</v>
      </c>
      <c r="O451" s="394">
        <v>0</v>
      </c>
      <c r="P451" s="394">
        <v>0</v>
      </c>
      <c r="Q451" s="394">
        <v>0</v>
      </c>
      <c r="R451" s="394">
        <v>0</v>
      </c>
      <c r="S451" s="394">
        <v>0</v>
      </c>
      <c r="T451" s="394">
        <v>0</v>
      </c>
      <c r="U451" s="394">
        <v>0</v>
      </c>
      <c r="V451" s="394">
        <v>0</v>
      </c>
      <c r="W451" s="394">
        <v>0</v>
      </c>
      <c r="X451" s="57"/>
    </row>
    <row r="452" spans="1:24" s="1" customFormat="1" ht="13" outlineLevel="3" x14ac:dyDescent="0.3">
      <c r="A452" s="57"/>
      <c r="B452" s="390" t="s">
        <v>687</v>
      </c>
      <c r="C452" s="391" t="s">
        <v>688</v>
      </c>
      <c r="D452" s="392" t="s">
        <v>689</v>
      </c>
      <c r="E452" s="393"/>
      <c r="F452" s="394">
        <f t="shared" si="183"/>
        <v>0</v>
      </c>
      <c r="G452" s="395"/>
      <c r="H452" s="394">
        <f t="shared" si="184"/>
        <v>0</v>
      </c>
      <c r="I452" s="395"/>
      <c r="J452" s="396">
        <f t="shared" si="185"/>
        <v>0</v>
      </c>
      <c r="K452" s="393"/>
      <c r="L452" s="394">
        <v>0</v>
      </c>
      <c r="M452" s="394">
        <v>0</v>
      </c>
      <c r="N452" s="394">
        <v>0</v>
      </c>
      <c r="O452" s="394">
        <v>0</v>
      </c>
      <c r="P452" s="394">
        <v>0</v>
      </c>
      <c r="Q452" s="394">
        <v>0</v>
      </c>
      <c r="R452" s="394">
        <v>0</v>
      </c>
      <c r="S452" s="394">
        <v>0</v>
      </c>
      <c r="T452" s="394">
        <v>0</v>
      </c>
      <c r="U452" s="394">
        <v>0</v>
      </c>
      <c r="V452" s="394">
        <v>0</v>
      </c>
      <c r="W452" s="394">
        <v>0</v>
      </c>
      <c r="X452" s="57"/>
    </row>
    <row r="453" spans="1:24" s="1" customFormat="1" ht="13" outlineLevel="3" x14ac:dyDescent="0.3">
      <c r="A453" s="57"/>
      <c r="B453" s="390" t="s">
        <v>690</v>
      </c>
      <c r="C453" s="391" t="s">
        <v>691</v>
      </c>
      <c r="D453" s="392" t="s">
        <v>692</v>
      </c>
      <c r="E453" s="393"/>
      <c r="F453" s="394">
        <f t="shared" si="183"/>
        <v>0</v>
      </c>
      <c r="G453" s="395"/>
      <c r="H453" s="394">
        <f t="shared" si="184"/>
        <v>0</v>
      </c>
      <c r="I453" s="395"/>
      <c r="J453" s="396">
        <f t="shared" si="185"/>
        <v>0</v>
      </c>
      <c r="K453" s="393"/>
      <c r="L453" s="394">
        <v>0</v>
      </c>
      <c r="M453" s="394">
        <v>0</v>
      </c>
      <c r="N453" s="394">
        <v>0</v>
      </c>
      <c r="O453" s="394">
        <v>0</v>
      </c>
      <c r="P453" s="394">
        <v>0</v>
      </c>
      <c r="Q453" s="394">
        <v>0</v>
      </c>
      <c r="R453" s="394">
        <v>0</v>
      </c>
      <c r="S453" s="394">
        <v>0</v>
      </c>
      <c r="T453" s="394">
        <v>0</v>
      </c>
      <c r="U453" s="394">
        <v>0</v>
      </c>
      <c r="V453" s="394">
        <v>0</v>
      </c>
      <c r="W453" s="394">
        <v>0</v>
      </c>
      <c r="X453" s="57"/>
    </row>
    <row r="454" spans="1:24" s="1" customFormat="1" ht="13" outlineLevel="3" x14ac:dyDescent="0.3">
      <c r="A454" s="57"/>
      <c r="B454" s="390" t="s">
        <v>693</v>
      </c>
      <c r="C454" s="391" t="s">
        <v>694</v>
      </c>
      <c r="D454" s="392" t="s">
        <v>695</v>
      </c>
      <c r="E454" s="393"/>
      <c r="F454" s="394">
        <f t="shared" si="183"/>
        <v>0</v>
      </c>
      <c r="G454" s="395"/>
      <c r="H454" s="394">
        <f t="shared" si="184"/>
        <v>0</v>
      </c>
      <c r="I454" s="395"/>
      <c r="J454" s="396">
        <f t="shared" si="185"/>
        <v>0</v>
      </c>
      <c r="K454" s="393"/>
      <c r="L454" s="394">
        <v>0</v>
      </c>
      <c r="M454" s="394">
        <v>0</v>
      </c>
      <c r="N454" s="394">
        <v>0</v>
      </c>
      <c r="O454" s="394">
        <v>0</v>
      </c>
      <c r="P454" s="394">
        <v>0</v>
      </c>
      <c r="Q454" s="394">
        <v>0</v>
      </c>
      <c r="R454" s="394">
        <v>0</v>
      </c>
      <c r="S454" s="394">
        <v>0</v>
      </c>
      <c r="T454" s="394">
        <v>0</v>
      </c>
      <c r="U454" s="394">
        <v>0</v>
      </c>
      <c r="V454" s="394">
        <v>0</v>
      </c>
      <c r="W454" s="394">
        <v>0</v>
      </c>
      <c r="X454" s="57"/>
    </row>
    <row r="455" spans="1:24" s="1" customFormat="1" ht="13" outlineLevel="3" x14ac:dyDescent="0.3">
      <c r="A455" s="57"/>
      <c r="B455" s="390" t="s">
        <v>696</v>
      </c>
      <c r="C455" s="391" t="s">
        <v>697</v>
      </c>
      <c r="D455" s="392" t="s">
        <v>698</v>
      </c>
      <c r="E455" s="393"/>
      <c r="F455" s="394">
        <f t="shared" si="183"/>
        <v>0</v>
      </c>
      <c r="G455" s="395"/>
      <c r="H455" s="394">
        <f t="shared" si="184"/>
        <v>0</v>
      </c>
      <c r="I455" s="395"/>
      <c r="J455" s="396">
        <f t="shared" si="185"/>
        <v>0</v>
      </c>
      <c r="K455" s="393"/>
      <c r="L455" s="394">
        <v>0</v>
      </c>
      <c r="M455" s="394">
        <v>0</v>
      </c>
      <c r="N455" s="394">
        <v>0</v>
      </c>
      <c r="O455" s="394">
        <v>0</v>
      </c>
      <c r="P455" s="394">
        <v>0</v>
      </c>
      <c r="Q455" s="394">
        <v>0</v>
      </c>
      <c r="R455" s="394">
        <v>0</v>
      </c>
      <c r="S455" s="394">
        <v>0</v>
      </c>
      <c r="T455" s="394">
        <v>0</v>
      </c>
      <c r="U455" s="394">
        <v>0</v>
      </c>
      <c r="V455" s="394">
        <v>0</v>
      </c>
      <c r="W455" s="394">
        <v>0</v>
      </c>
      <c r="X455" s="57"/>
    </row>
    <row r="456" spans="1:24" s="22" customFormat="1" ht="13" outlineLevel="2" x14ac:dyDescent="0.3">
      <c r="A456" s="73"/>
      <c r="B456" s="386" t="s">
        <v>699</v>
      </c>
      <c r="C456" s="387" t="s">
        <v>279</v>
      </c>
      <c r="D456" s="388" t="s">
        <v>157</v>
      </c>
      <c r="E456" s="379"/>
      <c r="F456" s="389">
        <f t="shared" si="183"/>
        <v>0</v>
      </c>
      <c r="G456" s="381"/>
      <c r="H456" s="389">
        <f t="shared" si="184"/>
        <v>0</v>
      </c>
      <c r="I456" s="381"/>
      <c r="J456" s="389">
        <f t="shared" si="185"/>
        <v>0</v>
      </c>
      <c r="K456" s="379"/>
      <c r="L456" s="389">
        <f>SUM(L457)</f>
        <v>0</v>
      </c>
      <c r="M456" s="389">
        <f t="shared" ref="M456:W456" si="186">SUM(M457)</f>
        <v>0</v>
      </c>
      <c r="N456" s="389">
        <f t="shared" si="186"/>
        <v>0</v>
      </c>
      <c r="O456" s="389">
        <f t="shared" si="186"/>
        <v>0</v>
      </c>
      <c r="P456" s="389">
        <f t="shared" si="186"/>
        <v>0</v>
      </c>
      <c r="Q456" s="389">
        <f t="shared" si="186"/>
        <v>0</v>
      </c>
      <c r="R456" s="389">
        <f t="shared" si="186"/>
        <v>0</v>
      </c>
      <c r="S456" s="389">
        <f t="shared" si="186"/>
        <v>0</v>
      </c>
      <c r="T456" s="389">
        <f t="shared" si="186"/>
        <v>0</v>
      </c>
      <c r="U456" s="389">
        <f t="shared" si="186"/>
        <v>0</v>
      </c>
      <c r="V456" s="389">
        <f t="shared" si="186"/>
        <v>0</v>
      </c>
      <c r="W456" s="389">
        <f t="shared" si="186"/>
        <v>0</v>
      </c>
      <c r="X456" s="73"/>
    </row>
    <row r="457" spans="1:24" s="1" customFormat="1" ht="13" outlineLevel="3" x14ac:dyDescent="0.3">
      <c r="A457" s="57"/>
      <c r="B457" s="390" t="s">
        <v>700</v>
      </c>
      <c r="C457" s="391" t="s">
        <v>701</v>
      </c>
      <c r="D457" s="392" t="s">
        <v>157</v>
      </c>
      <c r="E457" s="393"/>
      <c r="F457" s="394">
        <f t="shared" si="183"/>
        <v>0</v>
      </c>
      <c r="G457" s="395"/>
      <c r="H457" s="394">
        <f t="shared" si="184"/>
        <v>0</v>
      </c>
      <c r="I457" s="395"/>
      <c r="J457" s="396">
        <f t="shared" si="185"/>
        <v>0</v>
      </c>
      <c r="K457" s="393"/>
      <c r="L457" s="394">
        <v>0</v>
      </c>
      <c r="M457" s="394">
        <v>0</v>
      </c>
      <c r="N457" s="394">
        <v>0</v>
      </c>
      <c r="O457" s="394">
        <v>0</v>
      </c>
      <c r="P457" s="394">
        <v>0</v>
      </c>
      <c r="Q457" s="394">
        <v>0</v>
      </c>
      <c r="R457" s="394">
        <v>0</v>
      </c>
      <c r="S457" s="394">
        <v>0</v>
      </c>
      <c r="T457" s="394">
        <v>0</v>
      </c>
      <c r="U457" s="394">
        <v>0</v>
      </c>
      <c r="V457" s="394">
        <v>0</v>
      </c>
      <c r="W457" s="394">
        <v>0</v>
      </c>
      <c r="X457" s="57"/>
    </row>
    <row r="458" spans="1:24" s="22" customFormat="1" ht="13" outlineLevel="2" x14ac:dyDescent="0.3">
      <c r="A458" s="73"/>
      <c r="B458" s="386" t="s">
        <v>702</v>
      </c>
      <c r="C458" s="387" t="s">
        <v>280</v>
      </c>
      <c r="D458" s="388" t="s">
        <v>158</v>
      </c>
      <c r="E458" s="379"/>
      <c r="F458" s="389">
        <f t="shared" si="183"/>
        <v>0</v>
      </c>
      <c r="G458" s="381"/>
      <c r="H458" s="389">
        <f t="shared" si="184"/>
        <v>0</v>
      </c>
      <c r="I458" s="381"/>
      <c r="J458" s="389">
        <f t="shared" si="185"/>
        <v>0</v>
      </c>
      <c r="K458" s="379"/>
      <c r="L458" s="389">
        <f>SUM(L459)</f>
        <v>0</v>
      </c>
      <c r="M458" s="389">
        <f t="shared" ref="M458:W458" si="187">SUM(M459)</f>
        <v>0</v>
      </c>
      <c r="N458" s="389">
        <f t="shared" si="187"/>
        <v>0</v>
      </c>
      <c r="O458" s="389">
        <f t="shared" si="187"/>
        <v>0</v>
      </c>
      <c r="P458" s="389">
        <f t="shared" si="187"/>
        <v>0</v>
      </c>
      <c r="Q458" s="389">
        <f t="shared" si="187"/>
        <v>0</v>
      </c>
      <c r="R458" s="389">
        <f t="shared" si="187"/>
        <v>0</v>
      </c>
      <c r="S458" s="389">
        <f t="shared" si="187"/>
        <v>0</v>
      </c>
      <c r="T458" s="389">
        <f t="shared" si="187"/>
        <v>0</v>
      </c>
      <c r="U458" s="389">
        <f t="shared" si="187"/>
        <v>0</v>
      </c>
      <c r="V458" s="389">
        <f t="shared" si="187"/>
        <v>0</v>
      </c>
      <c r="W458" s="389">
        <f t="shared" si="187"/>
        <v>0</v>
      </c>
      <c r="X458" s="73"/>
    </row>
    <row r="459" spans="1:24" s="1" customFormat="1" ht="13" outlineLevel="3" x14ac:dyDescent="0.3">
      <c r="A459" s="57"/>
      <c r="B459" s="390" t="s">
        <v>703</v>
      </c>
      <c r="C459" s="391" t="s">
        <v>704</v>
      </c>
      <c r="D459" s="392" t="s">
        <v>158</v>
      </c>
      <c r="E459" s="393"/>
      <c r="F459" s="394">
        <f t="shared" si="183"/>
        <v>0</v>
      </c>
      <c r="G459" s="395"/>
      <c r="H459" s="394">
        <f t="shared" si="184"/>
        <v>0</v>
      </c>
      <c r="I459" s="395"/>
      <c r="J459" s="396">
        <f t="shared" si="185"/>
        <v>0</v>
      </c>
      <c r="K459" s="393"/>
      <c r="L459" s="394">
        <v>0</v>
      </c>
      <c r="M459" s="394">
        <v>0</v>
      </c>
      <c r="N459" s="394">
        <v>0</v>
      </c>
      <c r="O459" s="394">
        <v>0</v>
      </c>
      <c r="P459" s="394">
        <v>0</v>
      </c>
      <c r="Q459" s="394">
        <v>0</v>
      </c>
      <c r="R459" s="394">
        <v>0</v>
      </c>
      <c r="S459" s="394">
        <v>0</v>
      </c>
      <c r="T459" s="394">
        <v>0</v>
      </c>
      <c r="U459" s="394">
        <v>0</v>
      </c>
      <c r="V459" s="394">
        <v>0</v>
      </c>
      <c r="W459" s="394">
        <v>0</v>
      </c>
      <c r="X459" s="57"/>
    </row>
    <row r="460" spans="1:24" s="22" customFormat="1" ht="13" outlineLevel="2" x14ac:dyDescent="0.3">
      <c r="A460" s="73"/>
      <c r="B460" s="386" t="s">
        <v>705</v>
      </c>
      <c r="C460" s="387" t="s">
        <v>281</v>
      </c>
      <c r="D460" s="388" t="s">
        <v>159</v>
      </c>
      <c r="E460" s="379"/>
      <c r="F460" s="389">
        <f t="shared" si="183"/>
        <v>0</v>
      </c>
      <c r="G460" s="381"/>
      <c r="H460" s="389">
        <f t="shared" si="184"/>
        <v>0</v>
      </c>
      <c r="I460" s="381"/>
      <c r="J460" s="389">
        <f t="shared" si="185"/>
        <v>0</v>
      </c>
      <c r="K460" s="379"/>
      <c r="L460" s="389">
        <f>SUM(L461)</f>
        <v>0</v>
      </c>
      <c r="M460" s="389">
        <f t="shared" ref="M460:W460" si="188">SUM(M461)</f>
        <v>0</v>
      </c>
      <c r="N460" s="389">
        <f t="shared" si="188"/>
        <v>0</v>
      </c>
      <c r="O460" s="389">
        <f t="shared" si="188"/>
        <v>0</v>
      </c>
      <c r="P460" s="389">
        <f t="shared" si="188"/>
        <v>0</v>
      </c>
      <c r="Q460" s="389">
        <f t="shared" si="188"/>
        <v>0</v>
      </c>
      <c r="R460" s="389">
        <f t="shared" si="188"/>
        <v>0</v>
      </c>
      <c r="S460" s="389">
        <f t="shared" si="188"/>
        <v>0</v>
      </c>
      <c r="T460" s="389">
        <f t="shared" si="188"/>
        <v>0</v>
      </c>
      <c r="U460" s="389">
        <f t="shared" si="188"/>
        <v>0</v>
      </c>
      <c r="V460" s="389">
        <f t="shared" si="188"/>
        <v>0</v>
      </c>
      <c r="W460" s="389">
        <f t="shared" si="188"/>
        <v>0</v>
      </c>
      <c r="X460" s="73"/>
    </row>
    <row r="461" spans="1:24" s="1" customFormat="1" ht="13" outlineLevel="3" x14ac:dyDescent="0.3">
      <c r="A461" s="57"/>
      <c r="B461" s="390" t="s">
        <v>706</v>
      </c>
      <c r="C461" s="391" t="s">
        <v>707</v>
      </c>
      <c r="D461" s="392" t="s">
        <v>159</v>
      </c>
      <c r="E461" s="393"/>
      <c r="F461" s="394">
        <f t="shared" si="183"/>
        <v>0</v>
      </c>
      <c r="G461" s="395"/>
      <c r="H461" s="394">
        <f t="shared" si="184"/>
        <v>0</v>
      </c>
      <c r="I461" s="395"/>
      <c r="J461" s="396">
        <f t="shared" si="185"/>
        <v>0</v>
      </c>
      <c r="K461" s="393"/>
      <c r="L461" s="394">
        <v>0</v>
      </c>
      <c r="M461" s="394">
        <v>0</v>
      </c>
      <c r="N461" s="394">
        <v>0</v>
      </c>
      <c r="O461" s="394">
        <v>0</v>
      </c>
      <c r="P461" s="394">
        <v>0</v>
      </c>
      <c r="Q461" s="394">
        <v>0</v>
      </c>
      <c r="R461" s="394">
        <v>0</v>
      </c>
      <c r="S461" s="394">
        <v>0</v>
      </c>
      <c r="T461" s="394">
        <v>0</v>
      </c>
      <c r="U461" s="394">
        <v>0</v>
      </c>
      <c r="V461" s="394">
        <v>0</v>
      </c>
      <c r="W461" s="394">
        <v>0</v>
      </c>
      <c r="X461" s="57"/>
    </row>
    <row r="462" spans="1:24" s="22" customFormat="1" ht="13" outlineLevel="2" x14ac:dyDescent="0.3">
      <c r="A462" s="73"/>
      <c r="B462" s="386" t="s">
        <v>708</v>
      </c>
      <c r="C462" s="387" t="s">
        <v>283</v>
      </c>
      <c r="D462" s="388" t="s">
        <v>160</v>
      </c>
      <c r="E462" s="379"/>
      <c r="F462" s="389">
        <f t="shared" si="183"/>
        <v>0</v>
      </c>
      <c r="G462" s="381"/>
      <c r="H462" s="389">
        <f t="shared" si="184"/>
        <v>0</v>
      </c>
      <c r="I462" s="381"/>
      <c r="J462" s="389">
        <f t="shared" si="185"/>
        <v>0</v>
      </c>
      <c r="K462" s="379"/>
      <c r="L462" s="389">
        <f>SUM(L463:L466)</f>
        <v>0</v>
      </c>
      <c r="M462" s="389">
        <f t="shared" ref="M462:W462" si="189">SUM(M463:M466)</f>
        <v>0</v>
      </c>
      <c r="N462" s="389">
        <f t="shared" si="189"/>
        <v>0</v>
      </c>
      <c r="O462" s="389">
        <f t="shared" si="189"/>
        <v>0</v>
      </c>
      <c r="P462" s="389">
        <f t="shared" si="189"/>
        <v>0</v>
      </c>
      <c r="Q462" s="389">
        <f t="shared" si="189"/>
        <v>0</v>
      </c>
      <c r="R462" s="389">
        <f t="shared" si="189"/>
        <v>0</v>
      </c>
      <c r="S462" s="389">
        <f t="shared" si="189"/>
        <v>0</v>
      </c>
      <c r="T462" s="389">
        <f t="shared" si="189"/>
        <v>0</v>
      </c>
      <c r="U462" s="389">
        <f t="shared" si="189"/>
        <v>0</v>
      </c>
      <c r="V462" s="389">
        <f t="shared" si="189"/>
        <v>0</v>
      </c>
      <c r="W462" s="389">
        <f t="shared" si="189"/>
        <v>0</v>
      </c>
      <c r="X462" s="73"/>
    </row>
    <row r="463" spans="1:24" s="1" customFormat="1" ht="13" outlineLevel="3" x14ac:dyDescent="0.3">
      <c r="A463" s="57"/>
      <c r="B463" s="390" t="s">
        <v>709</v>
      </c>
      <c r="C463" s="391" t="s">
        <v>710</v>
      </c>
      <c r="D463" s="392" t="s">
        <v>711</v>
      </c>
      <c r="E463" s="393"/>
      <c r="F463" s="394">
        <f t="shared" si="183"/>
        <v>0</v>
      </c>
      <c r="G463" s="395"/>
      <c r="H463" s="394">
        <f t="shared" si="184"/>
        <v>0</v>
      </c>
      <c r="I463" s="395"/>
      <c r="J463" s="396">
        <f t="shared" si="185"/>
        <v>0</v>
      </c>
      <c r="K463" s="393"/>
      <c r="L463" s="394">
        <v>0</v>
      </c>
      <c r="M463" s="394">
        <v>0</v>
      </c>
      <c r="N463" s="394">
        <v>0</v>
      </c>
      <c r="O463" s="394">
        <v>0</v>
      </c>
      <c r="P463" s="394">
        <v>0</v>
      </c>
      <c r="Q463" s="394">
        <v>0</v>
      </c>
      <c r="R463" s="394">
        <v>0</v>
      </c>
      <c r="S463" s="394">
        <v>0</v>
      </c>
      <c r="T463" s="394">
        <v>0</v>
      </c>
      <c r="U463" s="394">
        <v>0</v>
      </c>
      <c r="V463" s="394">
        <v>0</v>
      </c>
      <c r="W463" s="394">
        <v>0</v>
      </c>
      <c r="X463" s="57"/>
    </row>
    <row r="464" spans="1:24" s="1" customFormat="1" ht="13" outlineLevel="3" x14ac:dyDescent="0.3">
      <c r="A464" s="57"/>
      <c r="B464" s="390" t="s">
        <v>712</v>
      </c>
      <c r="C464" s="391" t="s">
        <v>713</v>
      </c>
      <c r="D464" s="392" t="s">
        <v>714</v>
      </c>
      <c r="E464" s="393"/>
      <c r="F464" s="394">
        <f t="shared" ref="F464:F465" si="190">SUM(L464:W464)</f>
        <v>0</v>
      </c>
      <c r="G464" s="395"/>
      <c r="H464" s="394">
        <f t="shared" ref="H464:H465" si="191">SUM(L464:O464)</f>
        <v>0</v>
      </c>
      <c r="I464" s="395"/>
      <c r="J464" s="396">
        <f t="shared" ref="J464:J465" si="192">SUM(P464:W464)</f>
        <v>0</v>
      </c>
      <c r="K464" s="393"/>
      <c r="L464" s="394">
        <v>0</v>
      </c>
      <c r="M464" s="394">
        <v>0</v>
      </c>
      <c r="N464" s="394">
        <v>0</v>
      </c>
      <c r="O464" s="394">
        <v>0</v>
      </c>
      <c r="P464" s="394">
        <v>0</v>
      </c>
      <c r="Q464" s="394">
        <v>0</v>
      </c>
      <c r="R464" s="394">
        <v>0</v>
      </c>
      <c r="S464" s="394">
        <v>0</v>
      </c>
      <c r="T464" s="394">
        <v>0</v>
      </c>
      <c r="U464" s="394">
        <v>0</v>
      </c>
      <c r="V464" s="394">
        <v>0</v>
      </c>
      <c r="W464" s="394">
        <v>0</v>
      </c>
      <c r="X464" s="57"/>
    </row>
    <row r="465" spans="1:24" s="1" customFormat="1" ht="13" outlineLevel="3" x14ac:dyDescent="0.3">
      <c r="A465" s="57"/>
      <c r="B465" s="390">
        <v>610903</v>
      </c>
      <c r="C465" s="391" t="s">
        <v>1524</v>
      </c>
      <c r="D465" s="392" t="s">
        <v>1523</v>
      </c>
      <c r="E465" s="393"/>
      <c r="F465" s="394">
        <f t="shared" si="190"/>
        <v>0</v>
      </c>
      <c r="G465" s="395"/>
      <c r="H465" s="394">
        <f t="shared" si="191"/>
        <v>0</v>
      </c>
      <c r="I465" s="395"/>
      <c r="J465" s="396">
        <f t="shared" si="192"/>
        <v>0</v>
      </c>
      <c r="K465" s="393"/>
      <c r="L465" s="394">
        <v>0</v>
      </c>
      <c r="M465" s="394">
        <v>0</v>
      </c>
      <c r="N465" s="394">
        <v>0</v>
      </c>
      <c r="O465" s="394">
        <v>0</v>
      </c>
      <c r="P465" s="394">
        <v>0</v>
      </c>
      <c r="Q465" s="394">
        <v>0</v>
      </c>
      <c r="R465" s="394">
        <v>0</v>
      </c>
      <c r="S465" s="394">
        <v>0</v>
      </c>
      <c r="T465" s="394">
        <v>0</v>
      </c>
      <c r="U465" s="394">
        <v>0</v>
      </c>
      <c r="V465" s="394">
        <v>0</v>
      </c>
      <c r="W465" s="394">
        <v>0</v>
      </c>
      <c r="X465" s="57"/>
    </row>
    <row r="466" spans="1:24" s="1" customFormat="1" ht="13" outlineLevel="3" x14ac:dyDescent="0.3">
      <c r="A466" s="57"/>
      <c r="B466" s="390">
        <v>610909</v>
      </c>
      <c r="C466" s="391" t="s">
        <v>1526</v>
      </c>
      <c r="D466" s="392" t="s">
        <v>1525</v>
      </c>
      <c r="E466" s="393"/>
      <c r="F466" s="394">
        <f t="shared" si="183"/>
        <v>0</v>
      </c>
      <c r="G466" s="395"/>
      <c r="H466" s="394">
        <f t="shared" si="184"/>
        <v>0</v>
      </c>
      <c r="I466" s="395"/>
      <c r="J466" s="396">
        <f t="shared" si="185"/>
        <v>0</v>
      </c>
      <c r="K466" s="393"/>
      <c r="L466" s="394">
        <v>0</v>
      </c>
      <c r="M466" s="394">
        <v>0</v>
      </c>
      <c r="N466" s="394">
        <v>0</v>
      </c>
      <c r="O466" s="394">
        <v>0</v>
      </c>
      <c r="P466" s="394">
        <v>0</v>
      </c>
      <c r="Q466" s="394">
        <v>0</v>
      </c>
      <c r="R466" s="394">
        <v>0</v>
      </c>
      <c r="S466" s="394">
        <v>0</v>
      </c>
      <c r="T466" s="394">
        <v>0</v>
      </c>
      <c r="U466" s="394">
        <v>0</v>
      </c>
      <c r="V466" s="394">
        <v>0</v>
      </c>
      <c r="W466" s="394">
        <v>0</v>
      </c>
      <c r="X466" s="57"/>
    </row>
    <row r="467" spans="1:24" outlineLevel="1" x14ac:dyDescent="0.35">
      <c r="A467" s="55"/>
      <c r="B467" s="382" t="s">
        <v>821</v>
      </c>
      <c r="C467" s="382" t="s">
        <v>296</v>
      </c>
      <c r="D467" s="382" t="s">
        <v>29</v>
      </c>
      <c r="E467" s="373"/>
      <c r="F467" s="428">
        <f t="shared" ref="F467:F506" si="193">SUM(L467:W467)</f>
        <v>0</v>
      </c>
      <c r="G467" s="429"/>
      <c r="H467" s="428">
        <f t="shared" ref="H467:H506" si="194">SUM(L467:O467)</f>
        <v>0</v>
      </c>
      <c r="I467" s="429"/>
      <c r="J467" s="385">
        <f t="shared" ref="J467:J507" si="195">SUM(P467:W467)</f>
        <v>0</v>
      </c>
      <c r="K467" s="430"/>
      <c r="L467" s="428">
        <f>SUM(L468)</f>
        <v>0</v>
      </c>
      <c r="M467" s="428">
        <f t="shared" ref="M467:W467" si="196">SUM(M468)</f>
        <v>0</v>
      </c>
      <c r="N467" s="428">
        <f t="shared" si="196"/>
        <v>0</v>
      </c>
      <c r="O467" s="428">
        <f t="shared" si="196"/>
        <v>0</v>
      </c>
      <c r="P467" s="428">
        <f t="shared" si="196"/>
        <v>0</v>
      </c>
      <c r="Q467" s="428">
        <f t="shared" si="196"/>
        <v>0</v>
      </c>
      <c r="R467" s="428">
        <f t="shared" si="196"/>
        <v>0</v>
      </c>
      <c r="S467" s="428">
        <f t="shared" si="196"/>
        <v>0</v>
      </c>
      <c r="T467" s="428">
        <f t="shared" si="196"/>
        <v>0</v>
      </c>
      <c r="U467" s="428">
        <f t="shared" si="196"/>
        <v>0</v>
      </c>
      <c r="V467" s="428">
        <f t="shared" si="196"/>
        <v>0</v>
      </c>
      <c r="W467" s="428">
        <f t="shared" si="196"/>
        <v>0</v>
      </c>
      <c r="X467" s="55"/>
    </row>
    <row r="468" spans="1:24" outlineLevel="2" x14ac:dyDescent="0.35">
      <c r="A468" s="55"/>
      <c r="B468" s="386" t="s">
        <v>822</v>
      </c>
      <c r="C468" s="387"/>
      <c r="D468" s="388" t="s">
        <v>29</v>
      </c>
      <c r="E468" s="379"/>
      <c r="F468" s="389">
        <f t="shared" si="193"/>
        <v>0</v>
      </c>
      <c r="G468" s="381"/>
      <c r="H468" s="389">
        <f t="shared" si="194"/>
        <v>0</v>
      </c>
      <c r="I468" s="381"/>
      <c r="J468" s="389">
        <f t="shared" si="195"/>
        <v>0</v>
      </c>
      <c r="K468" s="379"/>
      <c r="L468" s="389">
        <f>SUM(L469:L472)</f>
        <v>0</v>
      </c>
      <c r="M468" s="389">
        <f t="shared" ref="M468:W468" si="197">SUM(M469:M472)</f>
        <v>0</v>
      </c>
      <c r="N468" s="389">
        <f t="shared" si="197"/>
        <v>0</v>
      </c>
      <c r="O468" s="389">
        <f t="shared" si="197"/>
        <v>0</v>
      </c>
      <c r="P468" s="389">
        <f t="shared" si="197"/>
        <v>0</v>
      </c>
      <c r="Q468" s="389">
        <f t="shared" si="197"/>
        <v>0</v>
      </c>
      <c r="R468" s="389">
        <f t="shared" si="197"/>
        <v>0</v>
      </c>
      <c r="S468" s="389">
        <f t="shared" si="197"/>
        <v>0</v>
      </c>
      <c r="T468" s="389">
        <f t="shared" si="197"/>
        <v>0</v>
      </c>
      <c r="U468" s="389">
        <f t="shared" si="197"/>
        <v>0</v>
      </c>
      <c r="V468" s="389">
        <f t="shared" si="197"/>
        <v>0</v>
      </c>
      <c r="W468" s="389">
        <f t="shared" si="197"/>
        <v>0</v>
      </c>
      <c r="X468" s="55"/>
    </row>
    <row r="469" spans="1:24" outlineLevel="3" x14ac:dyDescent="0.35">
      <c r="A469" s="55"/>
      <c r="B469" s="390" t="s">
        <v>823</v>
      </c>
      <c r="C469" s="391" t="s">
        <v>824</v>
      </c>
      <c r="D469" s="392" t="s">
        <v>29</v>
      </c>
      <c r="E469" s="393"/>
      <c r="F469" s="394">
        <f t="shared" si="193"/>
        <v>0</v>
      </c>
      <c r="G469" s="395"/>
      <c r="H469" s="394">
        <f t="shared" si="194"/>
        <v>0</v>
      </c>
      <c r="I469" s="395"/>
      <c r="J469" s="396">
        <f t="shared" si="195"/>
        <v>0</v>
      </c>
      <c r="K469" s="393"/>
      <c r="L469" s="394">
        <v>0</v>
      </c>
      <c r="M469" s="394">
        <v>0</v>
      </c>
      <c r="N469" s="394">
        <v>0</v>
      </c>
      <c r="O469" s="394">
        <v>0</v>
      </c>
      <c r="P469" s="394">
        <v>0</v>
      </c>
      <c r="Q469" s="394">
        <v>0</v>
      </c>
      <c r="R469" s="394">
        <v>0</v>
      </c>
      <c r="S469" s="394">
        <v>0</v>
      </c>
      <c r="T469" s="394">
        <v>0</v>
      </c>
      <c r="U469" s="394">
        <v>0</v>
      </c>
      <c r="V469" s="394">
        <v>0</v>
      </c>
      <c r="W469" s="394">
        <v>0</v>
      </c>
      <c r="X469" s="55"/>
    </row>
    <row r="470" spans="1:24" outlineLevel="3" x14ac:dyDescent="0.35">
      <c r="A470" s="55"/>
      <c r="B470" s="390" t="s">
        <v>825</v>
      </c>
      <c r="C470" s="391" t="s">
        <v>826</v>
      </c>
      <c r="D470" s="392" t="s">
        <v>827</v>
      </c>
      <c r="E470" s="393"/>
      <c r="F470" s="394">
        <f t="shared" si="193"/>
        <v>0</v>
      </c>
      <c r="G470" s="395"/>
      <c r="H470" s="394">
        <f t="shared" si="194"/>
        <v>0</v>
      </c>
      <c r="I470" s="395"/>
      <c r="J470" s="396">
        <f t="shared" si="195"/>
        <v>0</v>
      </c>
      <c r="K470" s="393"/>
      <c r="L470" s="394">
        <v>0</v>
      </c>
      <c r="M470" s="394">
        <v>0</v>
      </c>
      <c r="N470" s="394">
        <v>0</v>
      </c>
      <c r="O470" s="394">
        <v>0</v>
      </c>
      <c r="P470" s="394">
        <v>0</v>
      </c>
      <c r="Q470" s="394">
        <v>0</v>
      </c>
      <c r="R470" s="394">
        <v>0</v>
      </c>
      <c r="S470" s="394">
        <v>0</v>
      </c>
      <c r="T470" s="394">
        <v>0</v>
      </c>
      <c r="U470" s="394">
        <v>0</v>
      </c>
      <c r="V470" s="394">
        <v>0</v>
      </c>
      <c r="W470" s="394">
        <v>0</v>
      </c>
      <c r="X470" s="55"/>
    </row>
    <row r="471" spans="1:24" outlineLevel="3" x14ac:dyDescent="0.35">
      <c r="A471" s="55"/>
      <c r="B471" s="390" t="s">
        <v>828</v>
      </c>
      <c r="C471" s="391" t="s">
        <v>829</v>
      </c>
      <c r="D471" s="392" t="s">
        <v>830</v>
      </c>
      <c r="E471" s="393"/>
      <c r="F471" s="394">
        <f t="shared" si="193"/>
        <v>0</v>
      </c>
      <c r="G471" s="395"/>
      <c r="H471" s="394">
        <f t="shared" si="194"/>
        <v>0</v>
      </c>
      <c r="I471" s="395"/>
      <c r="J471" s="396">
        <f t="shared" si="195"/>
        <v>0</v>
      </c>
      <c r="K471" s="393"/>
      <c r="L471" s="394">
        <v>0</v>
      </c>
      <c r="M471" s="394">
        <v>0</v>
      </c>
      <c r="N471" s="394">
        <v>0</v>
      </c>
      <c r="O471" s="394">
        <v>0</v>
      </c>
      <c r="P471" s="394">
        <v>0</v>
      </c>
      <c r="Q471" s="394">
        <v>0</v>
      </c>
      <c r="R471" s="394">
        <v>0</v>
      </c>
      <c r="S471" s="394">
        <v>0</v>
      </c>
      <c r="T471" s="394">
        <v>0</v>
      </c>
      <c r="U471" s="394">
        <v>0</v>
      </c>
      <c r="V471" s="394">
        <v>0</v>
      </c>
      <c r="W471" s="394">
        <v>0</v>
      </c>
      <c r="X471" s="55"/>
    </row>
    <row r="472" spans="1:24" outlineLevel="3" x14ac:dyDescent="0.35">
      <c r="A472" s="55"/>
      <c r="B472" s="390" t="s">
        <v>831</v>
      </c>
      <c r="C472" s="391" t="s">
        <v>832</v>
      </c>
      <c r="D472" s="392" t="s">
        <v>833</v>
      </c>
      <c r="E472" s="393"/>
      <c r="F472" s="394">
        <f t="shared" si="193"/>
        <v>0</v>
      </c>
      <c r="G472" s="395"/>
      <c r="H472" s="394">
        <f t="shared" si="194"/>
        <v>0</v>
      </c>
      <c r="I472" s="395"/>
      <c r="J472" s="396">
        <f t="shared" si="195"/>
        <v>0</v>
      </c>
      <c r="K472" s="393"/>
      <c r="L472" s="394">
        <v>0</v>
      </c>
      <c r="M472" s="394">
        <v>0</v>
      </c>
      <c r="N472" s="394">
        <v>0</v>
      </c>
      <c r="O472" s="394">
        <v>0</v>
      </c>
      <c r="P472" s="394">
        <v>0</v>
      </c>
      <c r="Q472" s="394">
        <v>0</v>
      </c>
      <c r="R472" s="394">
        <v>0</v>
      </c>
      <c r="S472" s="394">
        <v>0</v>
      </c>
      <c r="T472" s="394">
        <v>0</v>
      </c>
      <c r="U472" s="394">
        <v>0</v>
      </c>
      <c r="V472" s="394">
        <v>0</v>
      </c>
      <c r="W472" s="394">
        <v>0</v>
      </c>
      <c r="X472" s="55"/>
    </row>
    <row r="473" spans="1:24" ht="27.75" customHeight="1" outlineLevel="1" x14ac:dyDescent="0.35">
      <c r="A473" s="55"/>
      <c r="B473" s="382" t="s">
        <v>834</v>
      </c>
      <c r="C473" s="383" t="s">
        <v>297</v>
      </c>
      <c r="D473" s="431" t="s">
        <v>835</v>
      </c>
      <c r="E473" s="379"/>
      <c r="F473" s="385">
        <f>SUM(L473:W473)</f>
        <v>0</v>
      </c>
      <c r="G473" s="370"/>
      <c r="H473" s="385">
        <f>SUM(L473:O473)</f>
        <v>0</v>
      </c>
      <c r="I473" s="370"/>
      <c r="J473" s="385">
        <f>SUM(P473:W473)</f>
        <v>0</v>
      </c>
      <c r="K473" s="379"/>
      <c r="L473" s="385">
        <f>SUM(L474)</f>
        <v>0</v>
      </c>
      <c r="M473" s="385">
        <f t="shared" ref="M473:W473" si="198">SUM(M474)</f>
        <v>0</v>
      </c>
      <c r="N473" s="385">
        <f t="shared" si="198"/>
        <v>0</v>
      </c>
      <c r="O473" s="385">
        <f t="shared" si="198"/>
        <v>0</v>
      </c>
      <c r="P473" s="385">
        <f t="shared" si="198"/>
        <v>0</v>
      </c>
      <c r="Q473" s="385">
        <f t="shared" si="198"/>
        <v>0</v>
      </c>
      <c r="R473" s="385">
        <f t="shared" si="198"/>
        <v>0</v>
      </c>
      <c r="S473" s="385">
        <f t="shared" si="198"/>
        <v>0</v>
      </c>
      <c r="T473" s="385">
        <f t="shared" si="198"/>
        <v>0</v>
      </c>
      <c r="U473" s="385">
        <f t="shared" si="198"/>
        <v>0</v>
      </c>
      <c r="V473" s="385">
        <f t="shared" si="198"/>
        <v>0</v>
      </c>
      <c r="W473" s="385">
        <f t="shared" si="198"/>
        <v>0</v>
      </c>
      <c r="X473" s="55"/>
    </row>
    <row r="474" spans="1:24" ht="44.25" customHeight="1" outlineLevel="2" x14ac:dyDescent="0.35">
      <c r="A474" s="55"/>
      <c r="B474" s="386" t="s">
        <v>836</v>
      </c>
      <c r="C474" s="387" t="s">
        <v>299</v>
      </c>
      <c r="D474" s="388" t="s">
        <v>835</v>
      </c>
      <c r="E474" s="379"/>
      <c r="F474" s="389">
        <f>SUM(L474:W474)</f>
        <v>0</v>
      </c>
      <c r="G474" s="381"/>
      <c r="H474" s="389">
        <f>SUM(L474:O474)</f>
        <v>0</v>
      </c>
      <c r="I474" s="381"/>
      <c r="J474" s="389">
        <f>SUM(P474:W474)</f>
        <v>0</v>
      </c>
      <c r="K474" s="379"/>
      <c r="L474" s="389">
        <v>0</v>
      </c>
      <c r="M474" s="389">
        <v>0</v>
      </c>
      <c r="N474" s="389">
        <v>0</v>
      </c>
      <c r="O474" s="389">
        <v>0</v>
      </c>
      <c r="P474" s="389">
        <v>0</v>
      </c>
      <c r="Q474" s="389">
        <v>0</v>
      </c>
      <c r="R474" s="389">
        <v>0</v>
      </c>
      <c r="S474" s="389">
        <v>0</v>
      </c>
      <c r="T474" s="389">
        <v>0</v>
      </c>
      <c r="U474" s="389">
        <v>0</v>
      </c>
      <c r="V474" s="389">
        <v>0</v>
      </c>
      <c r="W474" s="389">
        <v>0</v>
      </c>
      <c r="X474" s="55"/>
    </row>
    <row r="475" spans="1:24" ht="29.25" customHeight="1" x14ac:dyDescent="0.35">
      <c r="A475" s="55"/>
      <c r="B475" s="371">
        <v>7</v>
      </c>
      <c r="C475" s="369" t="s">
        <v>300</v>
      </c>
      <c r="D475" s="374" t="s">
        <v>837</v>
      </c>
      <c r="E475" s="379"/>
      <c r="F475" s="404">
        <f t="shared" si="193"/>
        <v>179628.91999999998</v>
      </c>
      <c r="G475" s="370"/>
      <c r="H475" s="404">
        <f t="shared" si="194"/>
        <v>27238.05</v>
      </c>
      <c r="I475" s="370"/>
      <c r="J475" s="405">
        <f t="shared" si="195"/>
        <v>152390.87</v>
      </c>
      <c r="K475" s="379"/>
      <c r="L475" s="404">
        <f>L476+L479+L484+L494+L499+L500+L501+L502+L503</f>
        <v>27238.05</v>
      </c>
      <c r="M475" s="404">
        <f t="shared" ref="M475:W475" si="199">M476+M479+M484+M494+M499+M500+M501+M502+M503</f>
        <v>0</v>
      </c>
      <c r="N475" s="404">
        <f t="shared" si="199"/>
        <v>0</v>
      </c>
      <c r="O475" s="404">
        <f t="shared" si="199"/>
        <v>0</v>
      </c>
      <c r="P475" s="404">
        <f t="shared" si="199"/>
        <v>0</v>
      </c>
      <c r="Q475" s="404">
        <f t="shared" si="199"/>
        <v>0</v>
      </c>
      <c r="R475" s="404">
        <f t="shared" si="199"/>
        <v>152390.87</v>
      </c>
      <c r="S475" s="404">
        <f t="shared" si="199"/>
        <v>0</v>
      </c>
      <c r="T475" s="404">
        <f t="shared" si="199"/>
        <v>0</v>
      </c>
      <c r="U475" s="404">
        <f t="shared" si="199"/>
        <v>0</v>
      </c>
      <c r="V475" s="404">
        <f t="shared" si="199"/>
        <v>0</v>
      </c>
      <c r="W475" s="404">
        <f t="shared" si="199"/>
        <v>0</v>
      </c>
      <c r="X475" s="55"/>
    </row>
    <row r="476" spans="1:24" ht="24.5" outlineLevel="1" x14ac:dyDescent="0.35">
      <c r="A476" s="55"/>
      <c r="B476" s="431" t="s">
        <v>838</v>
      </c>
      <c r="C476" s="432" t="s">
        <v>301</v>
      </c>
      <c r="D476" s="431" t="s">
        <v>302</v>
      </c>
      <c r="E476" s="379"/>
      <c r="F476" s="385">
        <f t="shared" si="193"/>
        <v>0</v>
      </c>
      <c r="G476" s="381"/>
      <c r="H476" s="385">
        <f t="shared" si="194"/>
        <v>0</v>
      </c>
      <c r="I476" s="381"/>
      <c r="J476" s="385">
        <f t="shared" si="195"/>
        <v>0</v>
      </c>
      <c r="K476" s="379"/>
      <c r="L476" s="385">
        <f>SUM(L477+L478)</f>
        <v>0</v>
      </c>
      <c r="M476" s="385">
        <f t="shared" ref="M476:W476" si="200">SUM(M477+M478)</f>
        <v>0</v>
      </c>
      <c r="N476" s="385">
        <f t="shared" si="200"/>
        <v>0</v>
      </c>
      <c r="O476" s="385">
        <f t="shared" si="200"/>
        <v>0</v>
      </c>
      <c r="P476" s="385">
        <f t="shared" si="200"/>
        <v>0</v>
      </c>
      <c r="Q476" s="385">
        <f t="shared" si="200"/>
        <v>0</v>
      </c>
      <c r="R476" s="385">
        <f t="shared" si="200"/>
        <v>0</v>
      </c>
      <c r="S476" s="385">
        <f t="shared" si="200"/>
        <v>0</v>
      </c>
      <c r="T476" s="385">
        <f t="shared" si="200"/>
        <v>0</v>
      </c>
      <c r="U476" s="385">
        <f t="shared" si="200"/>
        <v>0</v>
      </c>
      <c r="V476" s="385">
        <f t="shared" si="200"/>
        <v>0</v>
      </c>
      <c r="W476" s="385">
        <f t="shared" si="200"/>
        <v>0</v>
      </c>
      <c r="X476" s="55"/>
    </row>
    <row r="477" spans="1:24" outlineLevel="2" x14ac:dyDescent="0.35">
      <c r="A477" s="55"/>
      <c r="B477" s="433" t="s">
        <v>839</v>
      </c>
      <c r="C477" s="434" t="s">
        <v>303</v>
      </c>
      <c r="D477" s="433" t="s">
        <v>176</v>
      </c>
      <c r="E477" s="379"/>
      <c r="F477" s="389">
        <f t="shared" si="193"/>
        <v>0</v>
      </c>
      <c r="G477" s="381"/>
      <c r="H477" s="389">
        <f t="shared" si="194"/>
        <v>0</v>
      </c>
      <c r="I477" s="381"/>
      <c r="J477" s="389">
        <f>SUM(P477:W477)</f>
        <v>0</v>
      </c>
      <c r="K477" s="379"/>
      <c r="L477" s="389">
        <v>0</v>
      </c>
      <c r="M477" s="389">
        <v>0</v>
      </c>
      <c r="N477" s="389">
        <v>0</v>
      </c>
      <c r="O477" s="389">
        <v>0</v>
      </c>
      <c r="P477" s="389">
        <v>0</v>
      </c>
      <c r="Q477" s="389">
        <v>0</v>
      </c>
      <c r="R477" s="389">
        <v>0</v>
      </c>
      <c r="S477" s="389">
        <v>0</v>
      </c>
      <c r="T477" s="389">
        <v>0</v>
      </c>
      <c r="U477" s="389">
        <v>0</v>
      </c>
      <c r="V477" s="389">
        <v>0</v>
      </c>
      <c r="W477" s="389">
        <v>0</v>
      </c>
      <c r="X477" s="55"/>
    </row>
    <row r="478" spans="1:24" outlineLevel="2" x14ac:dyDescent="0.35">
      <c r="A478" s="55"/>
      <c r="B478" s="433" t="s">
        <v>840</v>
      </c>
      <c r="C478" s="434" t="s">
        <v>304</v>
      </c>
      <c r="D478" s="433" t="s">
        <v>177</v>
      </c>
      <c r="E478" s="379"/>
      <c r="F478" s="389">
        <f t="shared" si="193"/>
        <v>0</v>
      </c>
      <c r="G478" s="381"/>
      <c r="H478" s="389">
        <f t="shared" si="194"/>
        <v>0</v>
      </c>
      <c r="I478" s="381"/>
      <c r="J478" s="389">
        <f>SUM(P478:W478)</f>
        <v>0</v>
      </c>
      <c r="K478" s="379"/>
      <c r="L478" s="389">
        <v>0</v>
      </c>
      <c r="M478" s="389">
        <v>0</v>
      </c>
      <c r="N478" s="389">
        <v>0</v>
      </c>
      <c r="O478" s="389">
        <v>0</v>
      </c>
      <c r="P478" s="389">
        <v>0</v>
      </c>
      <c r="Q478" s="389">
        <v>0</v>
      </c>
      <c r="R478" s="389">
        <v>0</v>
      </c>
      <c r="S478" s="389">
        <v>0</v>
      </c>
      <c r="T478" s="389">
        <v>0</v>
      </c>
      <c r="U478" s="389">
        <v>0</v>
      </c>
      <c r="V478" s="389">
        <v>0</v>
      </c>
      <c r="W478" s="389">
        <v>0</v>
      </c>
      <c r="X478" s="55"/>
    </row>
    <row r="479" spans="1:24" ht="24.5" outlineLevel="1" x14ac:dyDescent="0.35">
      <c r="A479" s="55"/>
      <c r="B479" s="431" t="s">
        <v>841</v>
      </c>
      <c r="C479" s="432" t="s">
        <v>305</v>
      </c>
      <c r="D479" s="431" t="s">
        <v>178</v>
      </c>
      <c r="E479" s="379"/>
      <c r="F479" s="385">
        <f t="shared" si="193"/>
        <v>0</v>
      </c>
      <c r="G479" s="381"/>
      <c r="H479" s="385">
        <f t="shared" si="194"/>
        <v>0</v>
      </c>
      <c r="I479" s="381"/>
      <c r="J479" s="385">
        <f t="shared" si="195"/>
        <v>0</v>
      </c>
      <c r="K479" s="379"/>
      <c r="L479" s="385">
        <f>SUM(L480:L483)</f>
        <v>0</v>
      </c>
      <c r="M479" s="385">
        <f t="shared" ref="M479:W479" si="201">SUM(M480:M483)</f>
        <v>0</v>
      </c>
      <c r="N479" s="385">
        <f t="shared" si="201"/>
        <v>0</v>
      </c>
      <c r="O479" s="385">
        <f t="shared" si="201"/>
        <v>0</v>
      </c>
      <c r="P479" s="385">
        <f t="shared" si="201"/>
        <v>0</v>
      </c>
      <c r="Q479" s="385">
        <f t="shared" si="201"/>
        <v>0</v>
      </c>
      <c r="R479" s="385">
        <f t="shared" si="201"/>
        <v>0</v>
      </c>
      <c r="S479" s="385">
        <f t="shared" si="201"/>
        <v>0</v>
      </c>
      <c r="T479" s="385">
        <f t="shared" si="201"/>
        <v>0</v>
      </c>
      <c r="U479" s="385">
        <f t="shared" si="201"/>
        <v>0</v>
      </c>
      <c r="V479" s="385">
        <f t="shared" si="201"/>
        <v>0</v>
      </c>
      <c r="W479" s="385">
        <f t="shared" si="201"/>
        <v>0</v>
      </c>
      <c r="X479" s="55"/>
    </row>
    <row r="480" spans="1:24" outlineLevel="2" x14ac:dyDescent="0.35">
      <c r="A480" s="55"/>
      <c r="B480" s="433" t="s">
        <v>842</v>
      </c>
      <c r="C480" s="434" t="s">
        <v>306</v>
      </c>
      <c r="D480" s="433" t="s">
        <v>179</v>
      </c>
      <c r="E480" s="379"/>
      <c r="F480" s="389">
        <f t="shared" si="193"/>
        <v>0</v>
      </c>
      <c r="G480" s="381"/>
      <c r="H480" s="389">
        <f t="shared" si="194"/>
        <v>0</v>
      </c>
      <c r="I480" s="381"/>
      <c r="J480" s="389">
        <f t="shared" si="195"/>
        <v>0</v>
      </c>
      <c r="K480" s="379"/>
      <c r="L480" s="389">
        <v>0</v>
      </c>
      <c r="M480" s="389">
        <v>0</v>
      </c>
      <c r="N480" s="389">
        <v>0</v>
      </c>
      <c r="O480" s="389">
        <v>0</v>
      </c>
      <c r="P480" s="389">
        <v>0</v>
      </c>
      <c r="Q480" s="389">
        <v>0</v>
      </c>
      <c r="R480" s="389">
        <v>0</v>
      </c>
      <c r="S480" s="389">
        <v>0</v>
      </c>
      <c r="T480" s="389">
        <v>0</v>
      </c>
      <c r="U480" s="389">
        <v>0</v>
      </c>
      <c r="V480" s="389">
        <v>0</v>
      </c>
      <c r="W480" s="389">
        <v>0</v>
      </c>
      <c r="X480" s="55"/>
    </row>
    <row r="481" spans="1:24" outlineLevel="2" x14ac:dyDescent="0.35">
      <c r="A481" s="55"/>
      <c r="B481" s="433" t="s">
        <v>843</v>
      </c>
      <c r="C481" s="434" t="s">
        <v>307</v>
      </c>
      <c r="D481" s="433" t="s">
        <v>180</v>
      </c>
      <c r="E481" s="379"/>
      <c r="F481" s="389">
        <f t="shared" si="193"/>
        <v>0</v>
      </c>
      <c r="G481" s="381"/>
      <c r="H481" s="389">
        <f t="shared" si="194"/>
        <v>0</v>
      </c>
      <c r="I481" s="381"/>
      <c r="J481" s="389">
        <f t="shared" si="195"/>
        <v>0</v>
      </c>
      <c r="K481" s="379"/>
      <c r="L481" s="389">
        <v>0</v>
      </c>
      <c r="M481" s="389">
        <v>0</v>
      </c>
      <c r="N481" s="389">
        <v>0</v>
      </c>
      <c r="O481" s="389">
        <v>0</v>
      </c>
      <c r="P481" s="389">
        <v>0</v>
      </c>
      <c r="Q481" s="389">
        <v>0</v>
      </c>
      <c r="R481" s="389">
        <v>0</v>
      </c>
      <c r="S481" s="389">
        <v>0</v>
      </c>
      <c r="T481" s="389">
        <v>0</v>
      </c>
      <c r="U481" s="389">
        <v>0</v>
      </c>
      <c r="V481" s="389">
        <v>0</v>
      </c>
      <c r="W481" s="389">
        <v>0</v>
      </c>
      <c r="X481" s="55"/>
    </row>
    <row r="482" spans="1:24" outlineLevel="2" x14ac:dyDescent="0.35">
      <c r="A482" s="55"/>
      <c r="B482" s="433" t="s">
        <v>844</v>
      </c>
      <c r="C482" s="434" t="s">
        <v>308</v>
      </c>
      <c r="D482" s="433" t="s">
        <v>78</v>
      </c>
      <c r="E482" s="379"/>
      <c r="F482" s="389">
        <f t="shared" si="193"/>
        <v>0</v>
      </c>
      <c r="G482" s="381"/>
      <c r="H482" s="389">
        <f t="shared" si="194"/>
        <v>0</v>
      </c>
      <c r="I482" s="381"/>
      <c r="J482" s="389">
        <f t="shared" si="195"/>
        <v>0</v>
      </c>
      <c r="K482" s="379"/>
      <c r="L482" s="389">
        <v>0</v>
      </c>
      <c r="M482" s="389">
        <v>0</v>
      </c>
      <c r="N482" s="389">
        <v>0</v>
      </c>
      <c r="O482" s="389">
        <v>0</v>
      </c>
      <c r="P482" s="389">
        <v>0</v>
      </c>
      <c r="Q482" s="389">
        <v>0</v>
      </c>
      <c r="R482" s="389">
        <v>0</v>
      </c>
      <c r="S482" s="389">
        <v>0</v>
      </c>
      <c r="T482" s="389">
        <v>0</v>
      </c>
      <c r="U482" s="389">
        <v>0</v>
      </c>
      <c r="V482" s="389">
        <v>0</v>
      </c>
      <c r="W482" s="389">
        <v>0</v>
      </c>
      <c r="X482" s="55"/>
    </row>
    <row r="483" spans="1:24" outlineLevel="2" x14ac:dyDescent="0.35">
      <c r="A483" s="55"/>
      <c r="B483" s="433" t="s">
        <v>845</v>
      </c>
      <c r="C483" s="434" t="s">
        <v>309</v>
      </c>
      <c r="D483" s="433" t="s">
        <v>181</v>
      </c>
      <c r="E483" s="379"/>
      <c r="F483" s="389">
        <f t="shared" si="193"/>
        <v>0</v>
      </c>
      <c r="G483" s="381"/>
      <c r="H483" s="389">
        <f t="shared" si="194"/>
        <v>0</v>
      </c>
      <c r="I483" s="381"/>
      <c r="J483" s="389">
        <f t="shared" si="195"/>
        <v>0</v>
      </c>
      <c r="K483" s="379"/>
      <c r="L483" s="389">
        <v>0</v>
      </c>
      <c r="M483" s="389">
        <v>0</v>
      </c>
      <c r="N483" s="389">
        <v>0</v>
      </c>
      <c r="O483" s="389">
        <v>0</v>
      </c>
      <c r="P483" s="389">
        <v>0</v>
      </c>
      <c r="Q483" s="389">
        <v>0</v>
      </c>
      <c r="R483" s="389">
        <v>0</v>
      </c>
      <c r="S483" s="389">
        <v>0</v>
      </c>
      <c r="T483" s="389">
        <v>0</v>
      </c>
      <c r="U483" s="389">
        <v>0</v>
      </c>
      <c r="V483" s="389">
        <v>0</v>
      </c>
      <c r="W483" s="389">
        <v>0</v>
      </c>
      <c r="X483" s="55"/>
    </row>
    <row r="484" spans="1:24" ht="42" customHeight="1" outlineLevel="1" x14ac:dyDescent="0.35">
      <c r="A484" s="55"/>
      <c r="B484" s="382" t="s">
        <v>846</v>
      </c>
      <c r="C484" s="383" t="s">
        <v>310</v>
      </c>
      <c r="D484" s="384" t="s">
        <v>182</v>
      </c>
      <c r="E484" s="379"/>
      <c r="F484" s="385">
        <f t="shared" si="193"/>
        <v>0</v>
      </c>
      <c r="G484" s="381"/>
      <c r="H484" s="385">
        <f t="shared" si="194"/>
        <v>0</v>
      </c>
      <c r="I484" s="381"/>
      <c r="J484" s="385">
        <f t="shared" si="195"/>
        <v>0</v>
      </c>
      <c r="K484" s="379"/>
      <c r="L484" s="385">
        <f>SUM(L485+L489+L490+L491)</f>
        <v>0</v>
      </c>
      <c r="M484" s="385">
        <f t="shared" ref="M484:W484" si="202">SUM(M485+M489+M490+M491)</f>
        <v>0</v>
      </c>
      <c r="N484" s="385">
        <f t="shared" si="202"/>
        <v>0</v>
      </c>
      <c r="O484" s="385">
        <f t="shared" si="202"/>
        <v>0</v>
      </c>
      <c r="P484" s="385">
        <f t="shared" si="202"/>
        <v>0</v>
      </c>
      <c r="Q484" s="385">
        <f t="shared" si="202"/>
        <v>0</v>
      </c>
      <c r="R484" s="385">
        <f t="shared" si="202"/>
        <v>0</v>
      </c>
      <c r="S484" s="385">
        <f t="shared" si="202"/>
        <v>0</v>
      </c>
      <c r="T484" s="385">
        <f t="shared" si="202"/>
        <v>0</v>
      </c>
      <c r="U484" s="385">
        <f t="shared" si="202"/>
        <v>0</v>
      </c>
      <c r="V484" s="385">
        <f t="shared" si="202"/>
        <v>0</v>
      </c>
      <c r="W484" s="385">
        <f t="shared" si="202"/>
        <v>0</v>
      </c>
      <c r="X484" s="55"/>
    </row>
    <row r="485" spans="1:24" outlineLevel="2" x14ac:dyDescent="0.35">
      <c r="A485" s="55"/>
      <c r="B485" s="386" t="s">
        <v>847</v>
      </c>
      <c r="C485" s="387" t="s">
        <v>311</v>
      </c>
      <c r="D485" s="388" t="s">
        <v>183</v>
      </c>
      <c r="E485" s="379"/>
      <c r="F485" s="389">
        <f t="shared" ref="F485" si="203">SUM(L485:W485)</f>
        <v>0</v>
      </c>
      <c r="G485" s="381"/>
      <c r="H485" s="389">
        <f t="shared" ref="H485" si="204">SUM(L485:O485)</f>
        <v>0</v>
      </c>
      <c r="I485" s="381"/>
      <c r="J485" s="389">
        <f t="shared" ref="J485" si="205">SUM(P485:W485)</f>
        <v>0</v>
      </c>
      <c r="K485" s="379"/>
      <c r="L485" s="389">
        <f>SUM(L486:L488)</f>
        <v>0</v>
      </c>
      <c r="M485" s="389">
        <f t="shared" ref="M485:W485" si="206">SUM(M486:M488)</f>
        <v>0</v>
      </c>
      <c r="N485" s="389">
        <f t="shared" si="206"/>
        <v>0</v>
      </c>
      <c r="O485" s="389">
        <f t="shared" si="206"/>
        <v>0</v>
      </c>
      <c r="P485" s="389">
        <f t="shared" si="206"/>
        <v>0</v>
      </c>
      <c r="Q485" s="389">
        <f t="shared" si="206"/>
        <v>0</v>
      </c>
      <c r="R485" s="389">
        <f t="shared" si="206"/>
        <v>0</v>
      </c>
      <c r="S485" s="389">
        <f t="shared" si="206"/>
        <v>0</v>
      </c>
      <c r="T485" s="389">
        <f t="shared" si="206"/>
        <v>0</v>
      </c>
      <c r="U485" s="389">
        <f t="shared" si="206"/>
        <v>0</v>
      </c>
      <c r="V485" s="389">
        <f t="shared" si="206"/>
        <v>0</v>
      </c>
      <c r="W485" s="389">
        <f t="shared" si="206"/>
        <v>0</v>
      </c>
      <c r="X485" s="55"/>
    </row>
    <row r="486" spans="1:24" s="70" customFormat="1" ht="13" outlineLevel="3" x14ac:dyDescent="0.3">
      <c r="A486" s="75"/>
      <c r="B486" s="390">
        <v>730101</v>
      </c>
      <c r="C486" s="391" t="s">
        <v>1547</v>
      </c>
      <c r="D486" s="392" t="s">
        <v>1546</v>
      </c>
      <c r="E486" s="393"/>
      <c r="F486" s="394">
        <f>SUM(L486:W486)</f>
        <v>0</v>
      </c>
      <c r="G486" s="395"/>
      <c r="H486" s="394">
        <f>SUM(L486:O486)</f>
        <v>0</v>
      </c>
      <c r="I486" s="395"/>
      <c r="J486" s="396">
        <f>SUM(P486:W486)</f>
        <v>0</v>
      </c>
      <c r="K486" s="393"/>
      <c r="L486" s="394">
        <v>0</v>
      </c>
      <c r="M486" s="394">
        <v>0</v>
      </c>
      <c r="N486" s="394">
        <v>0</v>
      </c>
      <c r="O486" s="394">
        <v>0</v>
      </c>
      <c r="P486" s="394">
        <v>0</v>
      </c>
      <c r="Q486" s="394">
        <v>0</v>
      </c>
      <c r="R486" s="394">
        <v>0</v>
      </c>
      <c r="S486" s="394">
        <v>0</v>
      </c>
      <c r="T486" s="394">
        <v>0</v>
      </c>
      <c r="U486" s="394">
        <v>0</v>
      </c>
      <c r="V486" s="394">
        <v>0</v>
      </c>
      <c r="W486" s="394">
        <v>0</v>
      </c>
      <c r="X486" s="75"/>
    </row>
    <row r="487" spans="1:24" s="70" customFormat="1" ht="13" outlineLevel="3" x14ac:dyDescent="0.3">
      <c r="A487" s="75"/>
      <c r="B487" s="390">
        <v>730102</v>
      </c>
      <c r="C487" s="391" t="s">
        <v>1548</v>
      </c>
      <c r="D487" s="392" t="s">
        <v>1549</v>
      </c>
      <c r="E487" s="393"/>
      <c r="F487" s="394">
        <f>SUM(L487:W487)</f>
        <v>0</v>
      </c>
      <c r="G487" s="395"/>
      <c r="H487" s="394">
        <f>SUM(L487:O487)</f>
        <v>0</v>
      </c>
      <c r="I487" s="395"/>
      <c r="J487" s="396">
        <f>SUM(P487:W487)</f>
        <v>0</v>
      </c>
      <c r="K487" s="393"/>
      <c r="L487" s="394">
        <v>0</v>
      </c>
      <c r="M487" s="394">
        <v>0</v>
      </c>
      <c r="N487" s="394">
        <v>0</v>
      </c>
      <c r="O487" s="394">
        <v>0</v>
      </c>
      <c r="P487" s="394">
        <v>0</v>
      </c>
      <c r="Q487" s="394">
        <v>0</v>
      </c>
      <c r="R487" s="394">
        <v>0</v>
      </c>
      <c r="S487" s="394">
        <v>0</v>
      </c>
      <c r="T487" s="394">
        <v>0</v>
      </c>
      <c r="U487" s="394">
        <v>0</v>
      </c>
      <c r="V487" s="394">
        <v>0</v>
      </c>
      <c r="W487" s="394">
        <v>0</v>
      </c>
      <c r="X487" s="75"/>
    </row>
    <row r="488" spans="1:24" s="70" customFormat="1" ht="13" outlineLevel="3" x14ac:dyDescent="0.3">
      <c r="A488" s="75"/>
      <c r="B488" s="390">
        <v>730103</v>
      </c>
      <c r="C488" s="391" t="s">
        <v>1551</v>
      </c>
      <c r="D488" s="392" t="s">
        <v>1550</v>
      </c>
      <c r="E488" s="393"/>
      <c r="F488" s="394">
        <f>SUM(L488:W488)</f>
        <v>0</v>
      </c>
      <c r="G488" s="395"/>
      <c r="H488" s="394">
        <f>SUM(L488:O488)</f>
        <v>0</v>
      </c>
      <c r="I488" s="395"/>
      <c r="J488" s="396">
        <f>SUM(P488:W488)</f>
        <v>0</v>
      </c>
      <c r="K488" s="393"/>
      <c r="L488" s="394">
        <v>0</v>
      </c>
      <c r="M488" s="394">
        <v>0</v>
      </c>
      <c r="N488" s="394">
        <v>0</v>
      </c>
      <c r="O488" s="394">
        <v>0</v>
      </c>
      <c r="P488" s="394">
        <v>0</v>
      </c>
      <c r="Q488" s="394">
        <v>0</v>
      </c>
      <c r="R488" s="394">
        <v>0</v>
      </c>
      <c r="S488" s="394">
        <v>0</v>
      </c>
      <c r="T488" s="394">
        <v>0</v>
      </c>
      <c r="U488" s="394">
        <v>0</v>
      </c>
      <c r="V488" s="394">
        <v>0</v>
      </c>
      <c r="W488" s="394">
        <v>0</v>
      </c>
      <c r="X488" s="75"/>
    </row>
    <row r="489" spans="1:24" outlineLevel="2" x14ac:dyDescent="0.35">
      <c r="A489" s="55"/>
      <c r="B489" s="386" t="s">
        <v>848</v>
      </c>
      <c r="C489" s="387" t="s">
        <v>312</v>
      </c>
      <c r="D489" s="388" t="s">
        <v>184</v>
      </c>
      <c r="E489" s="379"/>
      <c r="F489" s="389">
        <f t="shared" si="193"/>
        <v>0</v>
      </c>
      <c r="G489" s="381"/>
      <c r="H489" s="389">
        <f t="shared" si="194"/>
        <v>0</v>
      </c>
      <c r="I489" s="381"/>
      <c r="J489" s="389">
        <f t="shared" si="195"/>
        <v>0</v>
      </c>
      <c r="K489" s="379"/>
      <c r="L489" s="389"/>
      <c r="M489" s="389"/>
      <c r="N489" s="389"/>
      <c r="O489" s="389"/>
      <c r="P489" s="389"/>
      <c r="Q489" s="389"/>
      <c r="R489" s="389"/>
      <c r="S489" s="389"/>
      <c r="T489" s="389"/>
      <c r="U489" s="389"/>
      <c r="V489" s="389"/>
      <c r="W489" s="389"/>
      <c r="X489" s="55"/>
    </row>
    <row r="490" spans="1:24" outlineLevel="2" x14ac:dyDescent="0.35">
      <c r="A490" s="55"/>
      <c r="B490" s="386" t="s">
        <v>849</v>
      </c>
      <c r="C490" s="387" t="s">
        <v>313</v>
      </c>
      <c r="D490" s="388" t="s">
        <v>26</v>
      </c>
      <c r="E490" s="379"/>
      <c r="F490" s="389">
        <f t="shared" si="193"/>
        <v>0</v>
      </c>
      <c r="G490" s="381"/>
      <c r="H490" s="389">
        <f t="shared" si="194"/>
        <v>0</v>
      </c>
      <c r="I490" s="381"/>
      <c r="J490" s="389">
        <f t="shared" si="195"/>
        <v>0</v>
      </c>
      <c r="K490" s="379"/>
      <c r="L490" s="389"/>
      <c r="M490" s="389"/>
      <c r="N490" s="389"/>
      <c r="O490" s="389"/>
      <c r="P490" s="389"/>
      <c r="Q490" s="389"/>
      <c r="R490" s="389"/>
      <c r="S490" s="389"/>
      <c r="T490" s="389"/>
      <c r="U490" s="389"/>
      <c r="V490" s="389"/>
      <c r="W490" s="389"/>
      <c r="X490" s="55"/>
    </row>
    <row r="491" spans="1:24" outlineLevel="2" x14ac:dyDescent="0.35">
      <c r="A491" s="55"/>
      <c r="B491" s="386" t="s">
        <v>850</v>
      </c>
      <c r="C491" s="387" t="s">
        <v>314</v>
      </c>
      <c r="D491" s="388" t="s">
        <v>185</v>
      </c>
      <c r="E491" s="379"/>
      <c r="F491" s="389">
        <f t="shared" ref="F491" si="207">SUM(L491:W491)</f>
        <v>0</v>
      </c>
      <c r="G491" s="381"/>
      <c r="H491" s="389">
        <f t="shared" ref="H491" si="208">SUM(L491:O491)</f>
        <v>0</v>
      </c>
      <c r="I491" s="381"/>
      <c r="J491" s="389">
        <f t="shared" ref="J491" si="209">SUM(P491:W491)</f>
        <v>0</v>
      </c>
      <c r="K491" s="379"/>
      <c r="L491" s="389">
        <f>SUM(L492:L493)</f>
        <v>0</v>
      </c>
      <c r="M491" s="389">
        <f t="shared" ref="M491:W491" si="210">SUM(M492:M493)</f>
        <v>0</v>
      </c>
      <c r="N491" s="389">
        <f t="shared" si="210"/>
        <v>0</v>
      </c>
      <c r="O491" s="389">
        <f t="shared" si="210"/>
        <v>0</v>
      </c>
      <c r="P491" s="389">
        <f t="shared" si="210"/>
        <v>0</v>
      </c>
      <c r="Q491" s="389">
        <f t="shared" si="210"/>
        <v>0</v>
      </c>
      <c r="R491" s="389">
        <f t="shared" si="210"/>
        <v>0</v>
      </c>
      <c r="S491" s="389">
        <f t="shared" si="210"/>
        <v>0</v>
      </c>
      <c r="T491" s="389">
        <f t="shared" si="210"/>
        <v>0</v>
      </c>
      <c r="U491" s="389">
        <f t="shared" si="210"/>
        <v>0</v>
      </c>
      <c r="V491" s="389">
        <f t="shared" si="210"/>
        <v>0</v>
      </c>
      <c r="W491" s="389">
        <f t="shared" si="210"/>
        <v>0</v>
      </c>
      <c r="X491" s="55"/>
    </row>
    <row r="492" spans="1:24" outlineLevel="3" x14ac:dyDescent="0.35">
      <c r="A492" s="55"/>
      <c r="B492" s="390">
        <v>730901</v>
      </c>
      <c r="C492" s="391" t="s">
        <v>1553</v>
      </c>
      <c r="D492" s="392" t="s">
        <v>185</v>
      </c>
      <c r="E492" s="393"/>
      <c r="F492" s="394">
        <f t="shared" ref="F492:F493" si="211">SUM(L492:W492)</f>
        <v>0</v>
      </c>
      <c r="G492" s="395"/>
      <c r="H492" s="394">
        <f t="shared" ref="H492:H493" si="212">SUM(L492:O492)</f>
        <v>0</v>
      </c>
      <c r="I492" s="395"/>
      <c r="J492" s="396">
        <f t="shared" ref="J492:J493" si="213">SUM(P492:W492)</f>
        <v>0</v>
      </c>
      <c r="K492" s="393"/>
      <c r="L492" s="394">
        <v>0</v>
      </c>
      <c r="M492" s="394">
        <v>0</v>
      </c>
      <c r="N492" s="394">
        <v>0</v>
      </c>
      <c r="O492" s="394">
        <v>0</v>
      </c>
      <c r="P492" s="394">
        <v>0</v>
      </c>
      <c r="Q492" s="394">
        <v>0</v>
      </c>
      <c r="R492" s="394">
        <v>0</v>
      </c>
      <c r="S492" s="394">
        <v>0</v>
      </c>
      <c r="T492" s="394">
        <v>0</v>
      </c>
      <c r="U492" s="394">
        <v>0</v>
      </c>
      <c r="V492" s="394">
        <v>0</v>
      </c>
      <c r="W492" s="394">
        <v>0</v>
      </c>
      <c r="X492" s="55"/>
    </row>
    <row r="493" spans="1:24" outlineLevel="3" x14ac:dyDescent="0.35">
      <c r="A493" s="55"/>
      <c r="B493" s="390">
        <v>730902</v>
      </c>
      <c r="C493" s="391" t="s">
        <v>1554</v>
      </c>
      <c r="D493" s="392" t="s">
        <v>1552</v>
      </c>
      <c r="E493" s="393"/>
      <c r="F493" s="394">
        <f t="shared" si="211"/>
        <v>0</v>
      </c>
      <c r="G493" s="395"/>
      <c r="H493" s="394">
        <f t="shared" si="212"/>
        <v>0</v>
      </c>
      <c r="I493" s="395"/>
      <c r="J493" s="396">
        <f t="shared" si="213"/>
        <v>0</v>
      </c>
      <c r="K493" s="393"/>
      <c r="L493" s="394">
        <v>0</v>
      </c>
      <c r="M493" s="394">
        <v>0</v>
      </c>
      <c r="N493" s="394">
        <v>0</v>
      </c>
      <c r="O493" s="394">
        <v>0</v>
      </c>
      <c r="P493" s="394">
        <v>0</v>
      </c>
      <c r="Q493" s="394">
        <v>0</v>
      </c>
      <c r="R493" s="394">
        <v>0</v>
      </c>
      <c r="S493" s="394">
        <v>0</v>
      </c>
      <c r="T493" s="394">
        <v>0</v>
      </c>
      <c r="U493" s="394">
        <v>0</v>
      </c>
      <c r="V493" s="394">
        <v>0</v>
      </c>
      <c r="W493" s="394">
        <v>0</v>
      </c>
      <c r="X493" s="55"/>
    </row>
    <row r="494" spans="1:24" ht="24.5" outlineLevel="1" x14ac:dyDescent="0.35">
      <c r="A494" s="55"/>
      <c r="B494" s="382" t="s">
        <v>851</v>
      </c>
      <c r="C494" s="383" t="s">
        <v>315</v>
      </c>
      <c r="D494" s="384" t="s">
        <v>186</v>
      </c>
      <c r="E494" s="379"/>
      <c r="F494" s="385">
        <f t="shared" si="193"/>
        <v>0</v>
      </c>
      <c r="G494" s="381"/>
      <c r="H494" s="385">
        <f t="shared" si="194"/>
        <v>0</v>
      </c>
      <c r="I494" s="381"/>
      <c r="J494" s="385">
        <f t="shared" si="195"/>
        <v>0</v>
      </c>
      <c r="K494" s="379"/>
      <c r="L494" s="385">
        <f>SUM(L495:L498)</f>
        <v>0</v>
      </c>
      <c r="M494" s="385">
        <f t="shared" ref="M494:W494" si="214">SUM(M495:M498)</f>
        <v>0</v>
      </c>
      <c r="N494" s="385">
        <f t="shared" si="214"/>
        <v>0</v>
      </c>
      <c r="O494" s="385">
        <f t="shared" si="214"/>
        <v>0</v>
      </c>
      <c r="P494" s="385">
        <f t="shared" si="214"/>
        <v>0</v>
      </c>
      <c r="Q494" s="385">
        <f t="shared" si="214"/>
        <v>0</v>
      </c>
      <c r="R494" s="385">
        <f t="shared" si="214"/>
        <v>0</v>
      </c>
      <c r="S494" s="385">
        <f t="shared" si="214"/>
        <v>0</v>
      </c>
      <c r="T494" s="385">
        <f t="shared" si="214"/>
        <v>0</v>
      </c>
      <c r="U494" s="385">
        <f t="shared" si="214"/>
        <v>0</v>
      </c>
      <c r="V494" s="385">
        <f t="shared" si="214"/>
        <v>0</v>
      </c>
      <c r="W494" s="385">
        <f t="shared" si="214"/>
        <v>0</v>
      </c>
      <c r="X494" s="55"/>
    </row>
    <row r="495" spans="1:24" outlineLevel="2" x14ac:dyDescent="0.35">
      <c r="A495" s="55"/>
      <c r="B495" s="386" t="s">
        <v>852</v>
      </c>
      <c r="C495" s="387" t="s">
        <v>316</v>
      </c>
      <c r="D495" s="388" t="s">
        <v>183</v>
      </c>
      <c r="E495" s="379"/>
      <c r="F495" s="389">
        <f t="shared" si="193"/>
        <v>0</v>
      </c>
      <c r="G495" s="381"/>
      <c r="H495" s="389">
        <f t="shared" si="194"/>
        <v>0</v>
      </c>
      <c r="I495" s="381"/>
      <c r="J495" s="389">
        <f t="shared" si="195"/>
        <v>0</v>
      </c>
      <c r="K495" s="379"/>
      <c r="L495" s="389">
        <v>0</v>
      </c>
      <c r="M495" s="389">
        <v>0</v>
      </c>
      <c r="N495" s="389">
        <v>0</v>
      </c>
      <c r="O495" s="389">
        <v>0</v>
      </c>
      <c r="P495" s="389">
        <v>0</v>
      </c>
      <c r="Q495" s="389">
        <v>0</v>
      </c>
      <c r="R495" s="389">
        <v>0</v>
      </c>
      <c r="S495" s="389">
        <v>0</v>
      </c>
      <c r="T495" s="389">
        <v>0</v>
      </c>
      <c r="U495" s="389">
        <v>0</v>
      </c>
      <c r="V495" s="389">
        <v>0</v>
      </c>
      <c r="W495" s="389">
        <v>0</v>
      </c>
      <c r="X495" s="55"/>
    </row>
    <row r="496" spans="1:24" outlineLevel="2" x14ac:dyDescent="0.35">
      <c r="A496" s="55"/>
      <c r="B496" s="386" t="s">
        <v>853</v>
      </c>
      <c r="C496" s="387" t="s">
        <v>317</v>
      </c>
      <c r="D496" s="388" t="s">
        <v>184</v>
      </c>
      <c r="E496" s="379"/>
      <c r="F496" s="389">
        <f t="shared" si="193"/>
        <v>0</v>
      </c>
      <c r="G496" s="381"/>
      <c r="H496" s="389">
        <f t="shared" si="194"/>
        <v>0</v>
      </c>
      <c r="I496" s="381"/>
      <c r="J496" s="389">
        <f t="shared" si="195"/>
        <v>0</v>
      </c>
      <c r="K496" s="379"/>
      <c r="L496" s="389">
        <v>0</v>
      </c>
      <c r="M496" s="389">
        <v>0</v>
      </c>
      <c r="N496" s="389">
        <v>0</v>
      </c>
      <c r="O496" s="389">
        <v>0</v>
      </c>
      <c r="P496" s="389">
        <v>0</v>
      </c>
      <c r="Q496" s="389">
        <v>0</v>
      </c>
      <c r="R496" s="389">
        <v>0</v>
      </c>
      <c r="S496" s="389">
        <v>0</v>
      </c>
      <c r="T496" s="389">
        <v>0</v>
      </c>
      <c r="U496" s="389">
        <v>0</v>
      </c>
      <c r="V496" s="389">
        <v>0</v>
      </c>
      <c r="W496" s="389">
        <v>0</v>
      </c>
      <c r="X496" s="55"/>
    </row>
    <row r="497" spans="1:24" outlineLevel="2" x14ac:dyDescent="0.35">
      <c r="A497" s="55"/>
      <c r="B497" s="386" t="s">
        <v>854</v>
      </c>
      <c r="C497" s="387" t="s">
        <v>318</v>
      </c>
      <c r="D497" s="388" t="s">
        <v>26</v>
      </c>
      <c r="E497" s="379"/>
      <c r="F497" s="389">
        <f t="shared" si="193"/>
        <v>0</v>
      </c>
      <c r="G497" s="381"/>
      <c r="H497" s="389">
        <f t="shared" si="194"/>
        <v>0</v>
      </c>
      <c r="I497" s="381"/>
      <c r="J497" s="389">
        <f t="shared" si="195"/>
        <v>0</v>
      </c>
      <c r="K497" s="379"/>
      <c r="L497" s="389">
        <v>0</v>
      </c>
      <c r="M497" s="389">
        <v>0</v>
      </c>
      <c r="N497" s="389">
        <v>0</v>
      </c>
      <c r="O497" s="389">
        <v>0</v>
      </c>
      <c r="P497" s="389">
        <v>0</v>
      </c>
      <c r="Q497" s="389">
        <v>0</v>
      </c>
      <c r="R497" s="389">
        <v>0</v>
      </c>
      <c r="S497" s="389">
        <v>0</v>
      </c>
      <c r="T497" s="389">
        <v>0</v>
      </c>
      <c r="U497" s="389">
        <v>0</v>
      </c>
      <c r="V497" s="389">
        <v>0</v>
      </c>
      <c r="W497" s="389">
        <v>0</v>
      </c>
      <c r="X497" s="55"/>
    </row>
    <row r="498" spans="1:24" outlineLevel="2" x14ac:dyDescent="0.35">
      <c r="A498" s="55"/>
      <c r="B498" s="386">
        <v>7409</v>
      </c>
      <c r="C498" s="387" t="s">
        <v>319</v>
      </c>
      <c r="D498" s="388" t="s">
        <v>185</v>
      </c>
      <c r="E498" s="379"/>
      <c r="F498" s="389">
        <f t="shared" si="193"/>
        <v>0</v>
      </c>
      <c r="G498" s="381"/>
      <c r="H498" s="389">
        <f t="shared" si="194"/>
        <v>0</v>
      </c>
      <c r="I498" s="381"/>
      <c r="J498" s="389">
        <f t="shared" si="195"/>
        <v>0</v>
      </c>
      <c r="K498" s="379"/>
      <c r="L498" s="389">
        <v>0</v>
      </c>
      <c r="M498" s="389">
        <v>0</v>
      </c>
      <c r="N498" s="389">
        <v>0</v>
      </c>
      <c r="O498" s="389">
        <v>0</v>
      </c>
      <c r="P498" s="389">
        <v>0</v>
      </c>
      <c r="Q498" s="389">
        <v>0</v>
      </c>
      <c r="R498" s="389">
        <v>0</v>
      </c>
      <c r="S498" s="389">
        <v>0</v>
      </c>
      <c r="T498" s="389">
        <v>0</v>
      </c>
      <c r="U498" s="389">
        <v>0</v>
      </c>
      <c r="V498" s="389">
        <v>0</v>
      </c>
      <c r="W498" s="389">
        <v>0</v>
      </c>
      <c r="X498" s="55"/>
    </row>
    <row r="499" spans="1:24" ht="24.5" outlineLevel="1" x14ac:dyDescent="0.35">
      <c r="A499" s="55"/>
      <c r="B499" s="382" t="s">
        <v>855</v>
      </c>
      <c r="C499" s="383" t="s">
        <v>856</v>
      </c>
      <c r="D499" s="384" t="s">
        <v>35</v>
      </c>
      <c r="E499" s="379"/>
      <c r="F499" s="385">
        <f t="shared" si="193"/>
        <v>0</v>
      </c>
      <c r="G499" s="381"/>
      <c r="H499" s="385">
        <f t="shared" si="194"/>
        <v>0</v>
      </c>
      <c r="I499" s="381"/>
      <c r="J499" s="385">
        <f t="shared" si="195"/>
        <v>0</v>
      </c>
      <c r="K499" s="379"/>
      <c r="L499" s="385">
        <v>0</v>
      </c>
      <c r="M499" s="385">
        <v>0</v>
      </c>
      <c r="N499" s="385">
        <v>0</v>
      </c>
      <c r="O499" s="385">
        <v>0</v>
      </c>
      <c r="P499" s="385">
        <v>0</v>
      </c>
      <c r="Q499" s="385">
        <v>0</v>
      </c>
      <c r="R499" s="385">
        <v>0</v>
      </c>
      <c r="S499" s="385">
        <v>0</v>
      </c>
      <c r="T499" s="385">
        <v>0</v>
      </c>
      <c r="U499" s="385">
        <v>0</v>
      </c>
      <c r="V499" s="385">
        <v>0</v>
      </c>
      <c r="W499" s="385">
        <v>0</v>
      </c>
      <c r="X499" s="55"/>
    </row>
    <row r="500" spans="1:24" ht="24.5" outlineLevel="1" x14ac:dyDescent="0.35">
      <c r="A500" s="55"/>
      <c r="B500" s="382" t="s">
        <v>857</v>
      </c>
      <c r="C500" s="383" t="s">
        <v>858</v>
      </c>
      <c r="D500" s="384" t="s">
        <v>36</v>
      </c>
      <c r="E500" s="379"/>
      <c r="F500" s="385">
        <f t="shared" si="193"/>
        <v>0</v>
      </c>
      <c r="G500" s="381"/>
      <c r="H500" s="385">
        <f t="shared" si="194"/>
        <v>0</v>
      </c>
      <c r="I500" s="381"/>
      <c r="J500" s="385">
        <f t="shared" si="195"/>
        <v>0</v>
      </c>
      <c r="K500" s="379"/>
      <c r="L500" s="385">
        <v>0</v>
      </c>
      <c r="M500" s="385">
        <v>0</v>
      </c>
      <c r="N500" s="385">
        <v>0</v>
      </c>
      <c r="O500" s="385">
        <v>0</v>
      </c>
      <c r="P500" s="385">
        <v>0</v>
      </c>
      <c r="Q500" s="385">
        <v>0</v>
      </c>
      <c r="R500" s="385">
        <v>0</v>
      </c>
      <c r="S500" s="385">
        <v>0</v>
      </c>
      <c r="T500" s="385">
        <v>0</v>
      </c>
      <c r="U500" s="385">
        <v>0</v>
      </c>
      <c r="V500" s="385">
        <v>0</v>
      </c>
      <c r="W500" s="385">
        <v>0</v>
      </c>
      <c r="X500" s="55"/>
    </row>
    <row r="501" spans="1:24" ht="24.5" outlineLevel="1" x14ac:dyDescent="0.35">
      <c r="A501" s="55"/>
      <c r="B501" s="382" t="s">
        <v>859</v>
      </c>
      <c r="C501" s="383" t="s">
        <v>860</v>
      </c>
      <c r="D501" s="384" t="s">
        <v>37</v>
      </c>
      <c r="E501" s="379"/>
      <c r="F501" s="385">
        <f t="shared" si="193"/>
        <v>0</v>
      </c>
      <c r="G501" s="381"/>
      <c r="H501" s="385">
        <f t="shared" si="194"/>
        <v>0</v>
      </c>
      <c r="I501" s="381"/>
      <c r="J501" s="385">
        <f t="shared" si="195"/>
        <v>0</v>
      </c>
      <c r="K501" s="379"/>
      <c r="L501" s="385">
        <v>0</v>
      </c>
      <c r="M501" s="385">
        <v>0</v>
      </c>
      <c r="N501" s="385">
        <v>0</v>
      </c>
      <c r="O501" s="385">
        <v>0</v>
      </c>
      <c r="P501" s="385">
        <v>0</v>
      </c>
      <c r="Q501" s="385">
        <v>0</v>
      </c>
      <c r="R501" s="385">
        <v>0</v>
      </c>
      <c r="S501" s="385">
        <v>0</v>
      </c>
      <c r="T501" s="385">
        <v>0</v>
      </c>
      <c r="U501" s="385">
        <v>0</v>
      </c>
      <c r="V501" s="385">
        <v>0</v>
      </c>
      <c r="W501" s="385">
        <v>0</v>
      </c>
      <c r="X501" s="55"/>
    </row>
    <row r="502" spans="1:24" ht="24.5" outlineLevel="1" x14ac:dyDescent="0.35">
      <c r="A502" s="55"/>
      <c r="B502" s="382" t="s">
        <v>861</v>
      </c>
      <c r="C502" s="383" t="s">
        <v>862</v>
      </c>
      <c r="D502" s="384" t="s">
        <v>38</v>
      </c>
      <c r="E502" s="379"/>
      <c r="F502" s="385">
        <f t="shared" si="193"/>
        <v>0</v>
      </c>
      <c r="G502" s="381"/>
      <c r="H502" s="385">
        <f t="shared" si="194"/>
        <v>0</v>
      </c>
      <c r="I502" s="381"/>
      <c r="J502" s="385">
        <f t="shared" si="195"/>
        <v>0</v>
      </c>
      <c r="K502" s="379"/>
      <c r="L502" s="385">
        <v>0</v>
      </c>
      <c r="M502" s="385">
        <v>0</v>
      </c>
      <c r="N502" s="385">
        <v>0</v>
      </c>
      <c r="O502" s="385">
        <v>0</v>
      </c>
      <c r="P502" s="385">
        <v>0</v>
      </c>
      <c r="Q502" s="385">
        <v>0</v>
      </c>
      <c r="R502" s="385">
        <v>0</v>
      </c>
      <c r="S502" s="385">
        <v>0</v>
      </c>
      <c r="T502" s="385">
        <v>0</v>
      </c>
      <c r="U502" s="385">
        <v>0</v>
      </c>
      <c r="V502" s="385">
        <v>0</v>
      </c>
      <c r="W502" s="385">
        <v>0</v>
      </c>
      <c r="X502" s="55"/>
    </row>
    <row r="503" spans="1:24" outlineLevel="1" x14ac:dyDescent="0.35">
      <c r="A503" s="55"/>
      <c r="B503" s="382" t="s">
        <v>863</v>
      </c>
      <c r="C503" s="383"/>
      <c r="D503" s="384" t="s">
        <v>39</v>
      </c>
      <c r="E503" s="379"/>
      <c r="F503" s="385">
        <f t="shared" si="193"/>
        <v>179628.91999999998</v>
      </c>
      <c r="G503" s="381"/>
      <c r="H503" s="385">
        <f t="shared" si="194"/>
        <v>27238.05</v>
      </c>
      <c r="I503" s="381"/>
      <c r="J503" s="385">
        <f t="shared" si="195"/>
        <v>152390.87</v>
      </c>
      <c r="K503" s="379"/>
      <c r="L503" s="385">
        <f>SUM(L504:L505)</f>
        <v>27238.05</v>
      </c>
      <c r="M503" s="385">
        <f t="shared" ref="M503:W503" si="215">SUM(M504:M505)</f>
        <v>0</v>
      </c>
      <c r="N503" s="385">
        <f t="shared" si="215"/>
        <v>0</v>
      </c>
      <c r="O503" s="385">
        <f t="shared" si="215"/>
        <v>0</v>
      </c>
      <c r="P503" s="385">
        <f t="shared" si="215"/>
        <v>0</v>
      </c>
      <c r="Q503" s="385">
        <f t="shared" si="215"/>
        <v>0</v>
      </c>
      <c r="R503" s="385">
        <f t="shared" si="215"/>
        <v>152390.87</v>
      </c>
      <c r="S503" s="385">
        <f t="shared" si="215"/>
        <v>0</v>
      </c>
      <c r="T503" s="385">
        <f t="shared" si="215"/>
        <v>0</v>
      </c>
      <c r="U503" s="385">
        <f t="shared" si="215"/>
        <v>0</v>
      </c>
      <c r="V503" s="385">
        <f t="shared" si="215"/>
        <v>0</v>
      </c>
      <c r="W503" s="385">
        <f t="shared" si="215"/>
        <v>0</v>
      </c>
      <c r="X503" s="55"/>
    </row>
    <row r="504" spans="1:24" outlineLevel="2" x14ac:dyDescent="0.35">
      <c r="A504" s="55"/>
      <c r="B504" s="386" t="s">
        <v>864</v>
      </c>
      <c r="C504" s="387" t="s">
        <v>320</v>
      </c>
      <c r="D504" s="388" t="s">
        <v>187</v>
      </c>
      <c r="E504" s="379"/>
      <c r="F504" s="389">
        <f t="shared" si="193"/>
        <v>0</v>
      </c>
      <c r="G504" s="381"/>
      <c r="H504" s="389">
        <f t="shared" si="194"/>
        <v>0</v>
      </c>
      <c r="I504" s="381"/>
      <c r="J504" s="389">
        <f t="shared" si="195"/>
        <v>0</v>
      </c>
      <c r="K504" s="379"/>
      <c r="L504" s="389"/>
      <c r="M504" s="389"/>
      <c r="N504" s="389"/>
      <c r="O504" s="389"/>
      <c r="P504" s="389"/>
      <c r="Q504" s="389"/>
      <c r="R504" s="389"/>
      <c r="S504" s="389"/>
      <c r="T504" s="389"/>
      <c r="U504" s="389"/>
      <c r="V504" s="389"/>
      <c r="W504" s="389"/>
      <c r="X504" s="55"/>
    </row>
    <row r="505" spans="1:24" outlineLevel="2" x14ac:dyDescent="0.35">
      <c r="A505" s="55"/>
      <c r="B505" s="386" t="s">
        <v>865</v>
      </c>
      <c r="C505" s="387" t="s">
        <v>321</v>
      </c>
      <c r="D505" s="388" t="s">
        <v>188</v>
      </c>
      <c r="E505" s="379"/>
      <c r="F505" s="389">
        <f t="shared" si="193"/>
        <v>179628.91999999998</v>
      </c>
      <c r="G505" s="381"/>
      <c r="H505" s="389">
        <f t="shared" si="194"/>
        <v>27238.05</v>
      </c>
      <c r="I505" s="381"/>
      <c r="J505" s="389">
        <f t="shared" si="195"/>
        <v>152390.87</v>
      </c>
      <c r="K505" s="379"/>
      <c r="L505" s="389">
        <f>SUM(L506:L507)</f>
        <v>27238.05</v>
      </c>
      <c r="M505" s="389">
        <f t="shared" ref="M505:W505" si="216">SUM(M506:M507)</f>
        <v>0</v>
      </c>
      <c r="N505" s="389">
        <f t="shared" si="216"/>
        <v>0</v>
      </c>
      <c r="O505" s="389">
        <f t="shared" si="216"/>
        <v>0</v>
      </c>
      <c r="P505" s="389">
        <f t="shared" si="216"/>
        <v>0</v>
      </c>
      <c r="Q505" s="389">
        <f t="shared" si="216"/>
        <v>0</v>
      </c>
      <c r="R505" s="389">
        <f t="shared" si="216"/>
        <v>152390.87</v>
      </c>
      <c r="S505" s="389">
        <f t="shared" si="216"/>
        <v>0</v>
      </c>
      <c r="T505" s="389">
        <f t="shared" si="216"/>
        <v>0</v>
      </c>
      <c r="U505" s="389">
        <f t="shared" si="216"/>
        <v>0</v>
      </c>
      <c r="V505" s="389">
        <f t="shared" si="216"/>
        <v>0</v>
      </c>
      <c r="W505" s="389">
        <f t="shared" si="216"/>
        <v>0</v>
      </c>
      <c r="X505" s="55"/>
    </row>
    <row r="506" spans="1:24" outlineLevel="3" x14ac:dyDescent="0.35">
      <c r="A506" s="55"/>
      <c r="B506" s="390" t="s">
        <v>866</v>
      </c>
      <c r="C506" s="391" t="s">
        <v>867</v>
      </c>
      <c r="D506" s="392" t="s">
        <v>188</v>
      </c>
      <c r="E506" s="393"/>
      <c r="F506" s="394">
        <f t="shared" si="193"/>
        <v>179628.91999999998</v>
      </c>
      <c r="G506" s="395"/>
      <c r="H506" s="394">
        <f t="shared" si="194"/>
        <v>27238.05</v>
      </c>
      <c r="I506" s="395"/>
      <c r="J506" s="396">
        <f t="shared" si="195"/>
        <v>152390.87</v>
      </c>
      <c r="K506" s="393"/>
      <c r="L506" s="394">
        <v>27238.05</v>
      </c>
      <c r="M506" s="394">
        <v>0</v>
      </c>
      <c r="N506" s="394">
        <v>0</v>
      </c>
      <c r="O506" s="394">
        <v>0</v>
      </c>
      <c r="P506" s="394">
        <v>0</v>
      </c>
      <c r="Q506" s="394">
        <v>0</v>
      </c>
      <c r="R506" s="394">
        <v>152390.87</v>
      </c>
      <c r="S506" s="394">
        <v>0</v>
      </c>
      <c r="T506" s="394">
        <v>0</v>
      </c>
      <c r="U506" s="394">
        <v>0</v>
      </c>
      <c r="V506" s="394">
        <v>0</v>
      </c>
      <c r="W506" s="394">
        <v>0</v>
      </c>
      <c r="X506" s="55"/>
    </row>
    <row r="507" spans="1:24" outlineLevel="3" x14ac:dyDescent="0.35">
      <c r="A507" s="55"/>
      <c r="B507" s="390">
        <v>790202</v>
      </c>
      <c r="C507" s="391" t="s">
        <v>1261</v>
      </c>
      <c r="D507" s="392" t="s">
        <v>1262</v>
      </c>
      <c r="E507" s="393"/>
      <c r="F507" s="394">
        <f t="shared" ref="F507:F572" si="217">SUM(L507:W507)</f>
        <v>0</v>
      </c>
      <c r="G507" s="395"/>
      <c r="H507" s="394">
        <f t="shared" ref="H507:H572" si="218">SUM(L507:O507)</f>
        <v>0</v>
      </c>
      <c r="I507" s="395"/>
      <c r="J507" s="396">
        <f t="shared" si="195"/>
        <v>0</v>
      </c>
      <c r="K507" s="393"/>
      <c r="L507" s="394">
        <v>0</v>
      </c>
      <c r="M507" s="394">
        <v>0</v>
      </c>
      <c r="N507" s="394">
        <v>0</v>
      </c>
      <c r="O507" s="394">
        <v>0</v>
      </c>
      <c r="P507" s="394">
        <v>0</v>
      </c>
      <c r="Q507" s="394">
        <v>0</v>
      </c>
      <c r="R507" s="394">
        <v>0</v>
      </c>
      <c r="S507" s="394">
        <v>0</v>
      </c>
      <c r="T507" s="394">
        <v>0</v>
      </c>
      <c r="U507" s="394">
        <v>0</v>
      </c>
      <c r="V507" s="394">
        <v>0</v>
      </c>
      <c r="W507" s="394">
        <v>0</v>
      </c>
      <c r="X507" s="55"/>
    </row>
    <row r="508" spans="1:24" ht="28.5" customHeight="1" x14ac:dyDescent="0.35">
      <c r="A508" s="55"/>
      <c r="B508" s="371">
        <v>8</v>
      </c>
      <c r="C508" s="369" t="s">
        <v>322</v>
      </c>
      <c r="D508" s="374" t="s">
        <v>189</v>
      </c>
      <c r="E508" s="379"/>
      <c r="F508" s="404">
        <f t="shared" si="217"/>
        <v>37994668.870000005</v>
      </c>
      <c r="G508" s="370"/>
      <c r="H508" s="404">
        <f t="shared" si="218"/>
        <v>9756849.4799999986</v>
      </c>
      <c r="I508" s="370"/>
      <c r="J508" s="405">
        <f t="shared" ref="J508:J573" si="219">SUM(P508:W508)</f>
        <v>28237819.390000001</v>
      </c>
      <c r="K508" s="379"/>
      <c r="L508" s="404">
        <f>+L509+L531+L551+L637+L656</f>
        <v>3048432.75</v>
      </c>
      <c r="M508" s="404">
        <f t="shared" ref="M508:W508" si="220">+M509+M531+M551+M637+M656</f>
        <v>1124242.3400000001</v>
      </c>
      <c r="N508" s="377">
        <f t="shared" si="220"/>
        <v>3356349.2399999993</v>
      </c>
      <c r="O508" s="377">
        <f t="shared" si="220"/>
        <v>2227825.15</v>
      </c>
      <c r="P508" s="377">
        <f t="shared" si="220"/>
        <v>2400722.84</v>
      </c>
      <c r="Q508" s="377">
        <f t="shared" si="220"/>
        <v>2719710.17</v>
      </c>
      <c r="R508" s="377">
        <f t="shared" si="220"/>
        <v>4450383.9000000004</v>
      </c>
      <c r="S508" s="377">
        <f t="shared" si="220"/>
        <v>4919374.12</v>
      </c>
      <c r="T508" s="377">
        <f t="shared" si="220"/>
        <v>3587605.1399999992</v>
      </c>
      <c r="U508" s="377">
        <f t="shared" si="220"/>
        <v>3538531.51</v>
      </c>
      <c r="V508" s="377">
        <f t="shared" si="220"/>
        <v>3302155.71</v>
      </c>
      <c r="W508" s="377">
        <f t="shared" si="220"/>
        <v>3319335.9999999995</v>
      </c>
      <c r="X508" s="55"/>
    </row>
    <row r="509" spans="1:24" outlineLevel="1" x14ac:dyDescent="0.35">
      <c r="A509" s="55"/>
      <c r="B509" s="382">
        <v>81</v>
      </c>
      <c r="C509" s="383" t="s">
        <v>323</v>
      </c>
      <c r="D509" s="384" t="s">
        <v>190</v>
      </c>
      <c r="E509" s="379"/>
      <c r="F509" s="385">
        <f t="shared" si="217"/>
        <v>22289682.620000001</v>
      </c>
      <c r="G509" s="381"/>
      <c r="H509" s="385">
        <f t="shared" si="218"/>
        <v>5856793.5299999993</v>
      </c>
      <c r="I509" s="381"/>
      <c r="J509" s="385">
        <f t="shared" si="219"/>
        <v>16432889.089999998</v>
      </c>
      <c r="K509" s="379"/>
      <c r="L509" s="385">
        <f>SUM(L510+L529)</f>
        <v>1561224.0699999998</v>
      </c>
      <c r="M509" s="385">
        <f t="shared" ref="M509:W509" si="221">SUM(M510+M529)</f>
        <v>1120351.8600000001</v>
      </c>
      <c r="N509" s="375">
        <f t="shared" si="221"/>
        <v>1409806.7299999997</v>
      </c>
      <c r="O509" s="375">
        <f t="shared" si="221"/>
        <v>1765410.87</v>
      </c>
      <c r="P509" s="375">
        <f t="shared" si="221"/>
        <v>1910402.3599999999</v>
      </c>
      <c r="Q509" s="375">
        <f t="shared" si="221"/>
        <v>2229352.89</v>
      </c>
      <c r="R509" s="375">
        <f t="shared" si="221"/>
        <v>1898552.33</v>
      </c>
      <c r="S509" s="375">
        <f t="shared" si="221"/>
        <v>2488924.37</v>
      </c>
      <c r="T509" s="375">
        <f t="shared" si="221"/>
        <v>2127132.7999999993</v>
      </c>
      <c r="U509" s="375">
        <f t="shared" si="221"/>
        <v>2078026.43</v>
      </c>
      <c r="V509" s="375">
        <f t="shared" si="221"/>
        <v>1841658.47</v>
      </c>
      <c r="W509" s="375">
        <f t="shared" si="221"/>
        <v>1858839.4399999997</v>
      </c>
      <c r="X509" s="55"/>
    </row>
    <row r="510" spans="1:24" outlineLevel="2" x14ac:dyDescent="0.35">
      <c r="A510" s="55"/>
      <c r="B510" s="386">
        <v>8101</v>
      </c>
      <c r="C510" s="387" t="s">
        <v>324</v>
      </c>
      <c r="D510" s="388" t="s">
        <v>191</v>
      </c>
      <c r="E510" s="379"/>
      <c r="F510" s="389">
        <f t="shared" si="217"/>
        <v>22289682.620000001</v>
      </c>
      <c r="G510" s="381"/>
      <c r="H510" s="389">
        <f t="shared" si="218"/>
        <v>5856793.5299999993</v>
      </c>
      <c r="I510" s="381"/>
      <c r="J510" s="389">
        <f t="shared" si="219"/>
        <v>16432889.089999998</v>
      </c>
      <c r="K510" s="379"/>
      <c r="L510" s="389">
        <f>SUM(L511:L528)</f>
        <v>1561224.0699999998</v>
      </c>
      <c r="M510" s="389">
        <f t="shared" ref="M510:W510" si="222">SUM(M511:M528)</f>
        <v>1120351.8600000001</v>
      </c>
      <c r="N510" s="376">
        <f t="shared" si="222"/>
        <v>1409806.7299999997</v>
      </c>
      <c r="O510" s="376">
        <f t="shared" si="222"/>
        <v>1765410.87</v>
      </c>
      <c r="P510" s="376">
        <f t="shared" si="222"/>
        <v>1910402.3599999999</v>
      </c>
      <c r="Q510" s="376">
        <f t="shared" si="222"/>
        <v>2229352.89</v>
      </c>
      <c r="R510" s="376">
        <f t="shared" si="222"/>
        <v>1898552.33</v>
      </c>
      <c r="S510" s="376">
        <f t="shared" si="222"/>
        <v>2488924.37</v>
      </c>
      <c r="T510" s="376">
        <f t="shared" si="222"/>
        <v>2127132.7999999993</v>
      </c>
      <c r="U510" s="376">
        <f t="shared" si="222"/>
        <v>2078026.43</v>
      </c>
      <c r="V510" s="376">
        <f t="shared" si="222"/>
        <v>1841658.47</v>
      </c>
      <c r="W510" s="376">
        <f t="shared" si="222"/>
        <v>1858839.4399999997</v>
      </c>
      <c r="X510" s="55"/>
    </row>
    <row r="511" spans="1:24" outlineLevel="3" x14ac:dyDescent="0.35">
      <c r="A511" s="55"/>
      <c r="B511" s="390">
        <v>810101</v>
      </c>
      <c r="C511" s="391" t="s">
        <v>868</v>
      </c>
      <c r="D511" s="392" t="s">
        <v>869</v>
      </c>
      <c r="E511" s="393"/>
      <c r="F511" s="394">
        <f t="shared" si="217"/>
        <v>15784099.17</v>
      </c>
      <c r="G511" s="395"/>
      <c r="H511" s="394">
        <f t="shared" si="218"/>
        <v>4200814.8100000005</v>
      </c>
      <c r="I511" s="395"/>
      <c r="J511" s="396">
        <f t="shared" si="219"/>
        <v>11583284.359999999</v>
      </c>
      <c r="K511" s="393"/>
      <c r="L511" s="394">
        <v>1119928.52</v>
      </c>
      <c r="M511" s="394">
        <v>820665.75</v>
      </c>
      <c r="N511" s="394">
        <v>951839.83</v>
      </c>
      <c r="O511" s="394">
        <v>1308380.71</v>
      </c>
      <c r="P511" s="394">
        <v>1210802.28</v>
      </c>
      <c r="Q511" s="394">
        <v>1647490.23</v>
      </c>
      <c r="R511" s="394">
        <v>1308625.96</v>
      </c>
      <c r="S511" s="394">
        <v>1784185.03</v>
      </c>
      <c r="T511" s="394">
        <v>1539148.21</v>
      </c>
      <c r="U511" s="394">
        <v>1492360.82</v>
      </c>
      <c r="V511" s="394">
        <v>1262212.07</v>
      </c>
      <c r="W511" s="394">
        <v>1338459.76</v>
      </c>
      <c r="X511" s="55"/>
    </row>
    <row r="512" spans="1:24" outlineLevel="3" x14ac:dyDescent="0.35">
      <c r="A512" s="55"/>
      <c r="B512" s="390">
        <v>810102</v>
      </c>
      <c r="C512" s="391" t="s">
        <v>870</v>
      </c>
      <c r="D512" s="392" t="s">
        <v>871</v>
      </c>
      <c r="E512" s="393"/>
      <c r="F512" s="394">
        <f t="shared" si="217"/>
        <v>231559.45999999996</v>
      </c>
      <c r="G512" s="395"/>
      <c r="H512" s="394">
        <f t="shared" si="218"/>
        <v>77604.95</v>
      </c>
      <c r="I512" s="395"/>
      <c r="J512" s="396">
        <f t="shared" si="219"/>
        <v>153954.50999999998</v>
      </c>
      <c r="K512" s="393"/>
      <c r="L512" s="394">
        <v>17618.73</v>
      </c>
      <c r="M512" s="394">
        <v>23852.47</v>
      </c>
      <c r="N512" s="394">
        <v>18341.95</v>
      </c>
      <c r="O512" s="394">
        <v>17791.8</v>
      </c>
      <c r="P512" s="394">
        <v>17265.189999999999</v>
      </c>
      <c r="Q512" s="394">
        <v>35690.239999999998</v>
      </c>
      <c r="R512" s="394">
        <v>16848.52</v>
      </c>
      <c r="S512" s="394">
        <v>16320.49</v>
      </c>
      <c r="T512" s="394">
        <v>20197.89</v>
      </c>
      <c r="U512" s="394">
        <v>12047.48</v>
      </c>
      <c r="V512" s="394">
        <v>17737.650000000001</v>
      </c>
      <c r="W512" s="394">
        <v>17847.05</v>
      </c>
      <c r="X512" s="55"/>
    </row>
    <row r="513" spans="1:24" outlineLevel="3" x14ac:dyDescent="0.35">
      <c r="A513" s="55"/>
      <c r="B513" s="390">
        <v>810103</v>
      </c>
      <c r="C513" s="391" t="s">
        <v>872</v>
      </c>
      <c r="D513" s="392" t="s">
        <v>873</v>
      </c>
      <c r="E513" s="393"/>
      <c r="F513" s="394">
        <f t="shared" si="217"/>
        <v>4154714.6599999997</v>
      </c>
      <c r="G513" s="395"/>
      <c r="H513" s="394">
        <f t="shared" si="218"/>
        <v>1026249.6000000001</v>
      </c>
      <c r="I513" s="395"/>
      <c r="J513" s="396">
        <f t="shared" si="219"/>
        <v>3128465.06</v>
      </c>
      <c r="K513" s="393"/>
      <c r="L513" s="394">
        <v>281223.45</v>
      </c>
      <c r="M513" s="394">
        <v>110055.1</v>
      </c>
      <c r="N513" s="394">
        <v>290472.15000000002</v>
      </c>
      <c r="O513" s="394">
        <v>344498.9</v>
      </c>
      <c r="P513" s="394">
        <v>322860.53000000003</v>
      </c>
      <c r="Q513" s="394">
        <v>460248.77</v>
      </c>
      <c r="R513" s="394">
        <v>360728.45</v>
      </c>
      <c r="S513" s="394">
        <v>513184.79</v>
      </c>
      <c r="T513" s="394">
        <v>421576.31</v>
      </c>
      <c r="U513" s="394">
        <v>360965.97</v>
      </c>
      <c r="V513" s="394">
        <v>332760.05</v>
      </c>
      <c r="W513" s="394">
        <v>356140.19</v>
      </c>
      <c r="X513" s="55"/>
    </row>
    <row r="514" spans="1:24" outlineLevel="3" x14ac:dyDescent="0.35">
      <c r="A514" s="55"/>
      <c r="B514" s="390">
        <v>810104</v>
      </c>
      <c r="C514" s="391" t="s">
        <v>874</v>
      </c>
      <c r="D514" s="392" t="s">
        <v>875</v>
      </c>
      <c r="E514" s="393"/>
      <c r="F514" s="394">
        <f t="shared" si="217"/>
        <v>0</v>
      </c>
      <c r="G514" s="395"/>
      <c r="H514" s="394">
        <f t="shared" si="218"/>
        <v>0</v>
      </c>
      <c r="I514" s="395"/>
      <c r="J514" s="396">
        <f t="shared" si="219"/>
        <v>0</v>
      </c>
      <c r="K514" s="393"/>
      <c r="L514" s="394">
        <v>0</v>
      </c>
      <c r="M514" s="394">
        <v>0</v>
      </c>
      <c r="N514" s="394">
        <v>0</v>
      </c>
      <c r="O514" s="394">
        <v>0</v>
      </c>
      <c r="P514" s="394">
        <v>0</v>
      </c>
      <c r="Q514" s="394">
        <v>0</v>
      </c>
      <c r="R514" s="394">
        <v>0</v>
      </c>
      <c r="S514" s="394">
        <v>0</v>
      </c>
      <c r="T514" s="394">
        <v>0</v>
      </c>
      <c r="U514" s="394">
        <v>0</v>
      </c>
      <c r="V514" s="394">
        <v>0</v>
      </c>
      <c r="W514" s="394">
        <v>0</v>
      </c>
      <c r="X514" s="55"/>
    </row>
    <row r="515" spans="1:24" outlineLevel="3" x14ac:dyDescent="0.35">
      <c r="A515" s="55"/>
      <c r="B515" s="390">
        <v>810105</v>
      </c>
      <c r="C515" s="391" t="s">
        <v>876</v>
      </c>
      <c r="D515" s="392" t="s">
        <v>877</v>
      </c>
      <c r="E515" s="393"/>
      <c r="F515" s="394">
        <f t="shared" si="217"/>
        <v>172999.55000000002</v>
      </c>
      <c r="G515" s="395"/>
      <c r="H515" s="394">
        <f t="shared" si="218"/>
        <v>54491.91</v>
      </c>
      <c r="I515" s="395"/>
      <c r="J515" s="396">
        <f t="shared" si="219"/>
        <v>118507.64</v>
      </c>
      <c r="K515" s="393"/>
      <c r="L515" s="394">
        <v>14290.22</v>
      </c>
      <c r="M515" s="394">
        <v>13018.78</v>
      </c>
      <c r="N515" s="394">
        <v>12594.96</v>
      </c>
      <c r="O515" s="394">
        <v>14587.95</v>
      </c>
      <c r="P515" s="394">
        <v>17456.54</v>
      </c>
      <c r="Q515" s="394">
        <v>16598.16</v>
      </c>
      <c r="R515" s="394">
        <v>15764.78</v>
      </c>
      <c r="S515" s="394">
        <v>13895.54</v>
      </c>
      <c r="T515" s="394">
        <v>14607.15</v>
      </c>
      <c r="U515" s="394">
        <v>13231.78</v>
      </c>
      <c r="V515" s="394">
        <v>13359.28</v>
      </c>
      <c r="W515" s="394">
        <v>13594.41</v>
      </c>
      <c r="X515" s="55"/>
    </row>
    <row r="516" spans="1:24" outlineLevel="3" x14ac:dyDescent="0.35">
      <c r="A516" s="55"/>
      <c r="B516" s="390">
        <v>810106</v>
      </c>
      <c r="C516" s="391" t="s">
        <v>878</v>
      </c>
      <c r="D516" s="392" t="s">
        <v>879</v>
      </c>
      <c r="E516" s="393"/>
      <c r="F516" s="394">
        <f t="shared" si="217"/>
        <v>36797.999999999993</v>
      </c>
      <c r="G516" s="395"/>
      <c r="H516" s="394">
        <f t="shared" si="218"/>
        <v>11812.64</v>
      </c>
      <c r="I516" s="395"/>
      <c r="J516" s="396">
        <f t="shared" si="219"/>
        <v>24985.360000000001</v>
      </c>
      <c r="K516" s="393"/>
      <c r="L516" s="394">
        <v>2953.16</v>
      </c>
      <c r="M516" s="394">
        <v>2953.16</v>
      </c>
      <c r="N516" s="394">
        <v>2953.16</v>
      </c>
      <c r="O516" s="394">
        <v>2953.16</v>
      </c>
      <c r="P516" s="394">
        <v>3123.17</v>
      </c>
      <c r="Q516" s="394">
        <v>3123.17</v>
      </c>
      <c r="R516" s="394">
        <v>3123.17</v>
      </c>
      <c r="S516" s="394">
        <v>3123.17</v>
      </c>
      <c r="T516" s="394">
        <v>3123.17</v>
      </c>
      <c r="U516" s="394">
        <v>3123.17</v>
      </c>
      <c r="V516" s="394">
        <v>3123.17</v>
      </c>
      <c r="W516" s="394">
        <v>3123.17</v>
      </c>
      <c r="X516" s="55"/>
    </row>
    <row r="517" spans="1:24" outlineLevel="3" x14ac:dyDescent="0.35">
      <c r="A517" s="55"/>
      <c r="B517" s="390">
        <v>810107</v>
      </c>
      <c r="C517" s="391" t="s">
        <v>880</v>
      </c>
      <c r="D517" s="392" t="s">
        <v>881</v>
      </c>
      <c r="E517" s="393"/>
      <c r="F517" s="394">
        <f t="shared" si="217"/>
        <v>647065.71</v>
      </c>
      <c r="G517" s="395"/>
      <c r="H517" s="394">
        <f t="shared" si="218"/>
        <v>170284.66</v>
      </c>
      <c r="I517" s="395"/>
      <c r="J517" s="396">
        <f t="shared" si="219"/>
        <v>476781.05</v>
      </c>
      <c r="K517" s="393"/>
      <c r="L517" s="394">
        <v>29707.01</v>
      </c>
      <c r="M517" s="394">
        <v>81163.63</v>
      </c>
      <c r="N517" s="394">
        <v>29707.01</v>
      </c>
      <c r="O517" s="394">
        <v>29707.01</v>
      </c>
      <c r="P517" s="394">
        <v>93283.67</v>
      </c>
      <c r="Q517" s="394">
        <v>29707.01</v>
      </c>
      <c r="R517" s="394">
        <v>29707.01</v>
      </c>
      <c r="S517" s="394">
        <v>124784.16</v>
      </c>
      <c r="T517" s="394">
        <v>29707.01</v>
      </c>
      <c r="U517" s="394">
        <v>29270.74</v>
      </c>
      <c r="V517" s="394">
        <v>110614.44</v>
      </c>
      <c r="W517" s="394">
        <v>29707.01</v>
      </c>
      <c r="X517" s="55"/>
    </row>
    <row r="518" spans="1:24" outlineLevel="3" x14ac:dyDescent="0.35">
      <c r="A518" s="55"/>
      <c r="B518" s="390">
        <v>810108</v>
      </c>
      <c r="C518" s="391" t="s">
        <v>882</v>
      </c>
      <c r="D518" s="392" t="s">
        <v>883</v>
      </c>
      <c r="E518" s="393"/>
      <c r="F518" s="394">
        <f t="shared" si="217"/>
        <v>66281.19</v>
      </c>
      <c r="G518" s="395"/>
      <c r="H518" s="394">
        <f t="shared" si="218"/>
        <v>18830.5</v>
      </c>
      <c r="I518" s="395"/>
      <c r="J518" s="396">
        <f t="shared" si="219"/>
        <v>47450.689999999995</v>
      </c>
      <c r="K518" s="393"/>
      <c r="L518" s="394">
        <v>4828.25</v>
      </c>
      <c r="M518" s="394">
        <v>4638.3900000000003</v>
      </c>
      <c r="N518" s="394">
        <v>4809.29</v>
      </c>
      <c r="O518" s="394">
        <v>4554.57</v>
      </c>
      <c r="P518" s="394">
        <v>5032.4799999999996</v>
      </c>
      <c r="Q518" s="394">
        <v>6143.6</v>
      </c>
      <c r="R518" s="394">
        <v>5674.86</v>
      </c>
      <c r="S518" s="394">
        <v>6131.9</v>
      </c>
      <c r="T518" s="394">
        <v>6079.19</v>
      </c>
      <c r="U518" s="394">
        <v>6074.4</v>
      </c>
      <c r="V518" s="394">
        <v>5998.46</v>
      </c>
      <c r="W518" s="394">
        <v>6315.8</v>
      </c>
      <c r="X518" s="55"/>
    </row>
    <row r="519" spans="1:24" outlineLevel="3" x14ac:dyDescent="0.35">
      <c r="A519" s="55"/>
      <c r="B519" s="390">
        <v>810109</v>
      </c>
      <c r="C519" s="391" t="s">
        <v>884</v>
      </c>
      <c r="D519" s="392" t="s">
        <v>885</v>
      </c>
      <c r="E519" s="393"/>
      <c r="F519" s="394">
        <f t="shared" si="217"/>
        <v>343856.97</v>
      </c>
      <c r="G519" s="395"/>
      <c r="H519" s="394">
        <f t="shared" si="218"/>
        <v>118152.25999999998</v>
      </c>
      <c r="I519" s="395"/>
      <c r="J519" s="396">
        <f t="shared" si="219"/>
        <v>225704.71</v>
      </c>
      <c r="K519" s="393"/>
      <c r="L519" s="394">
        <v>31362.39</v>
      </c>
      <c r="M519" s="394">
        <v>5911.48</v>
      </c>
      <c r="N519" s="394">
        <v>41386.18</v>
      </c>
      <c r="O519" s="394">
        <v>39492.21</v>
      </c>
      <c r="P519" s="394">
        <v>26347.96</v>
      </c>
      <c r="Q519" s="394">
        <v>28725.8</v>
      </c>
      <c r="R519" s="394">
        <v>28929.98</v>
      </c>
      <c r="S519" s="394">
        <v>25415.48</v>
      </c>
      <c r="T519" s="394">
        <v>27374.39</v>
      </c>
      <c r="U519" s="394">
        <v>30309.37</v>
      </c>
      <c r="V519" s="394">
        <v>29521.82</v>
      </c>
      <c r="W519" s="394">
        <v>29079.91</v>
      </c>
      <c r="X519" s="55"/>
    </row>
    <row r="520" spans="1:24" outlineLevel="3" x14ac:dyDescent="0.35">
      <c r="A520" s="55"/>
      <c r="B520" s="390">
        <v>810110</v>
      </c>
      <c r="C520" s="391" t="s">
        <v>886</v>
      </c>
      <c r="D520" s="392" t="s">
        <v>887</v>
      </c>
      <c r="E520" s="393"/>
      <c r="F520" s="394">
        <f t="shared" si="217"/>
        <v>0</v>
      </c>
      <c r="G520" s="395"/>
      <c r="H520" s="394">
        <f t="shared" si="218"/>
        <v>0</v>
      </c>
      <c r="I520" s="395"/>
      <c r="J520" s="396">
        <f t="shared" si="219"/>
        <v>0</v>
      </c>
      <c r="K520" s="393"/>
      <c r="L520" s="394">
        <v>0</v>
      </c>
      <c r="M520" s="394">
        <v>0</v>
      </c>
      <c r="N520" s="394">
        <v>0</v>
      </c>
      <c r="O520" s="394">
        <v>0</v>
      </c>
      <c r="P520" s="394">
        <v>0</v>
      </c>
      <c r="Q520" s="394">
        <v>0</v>
      </c>
      <c r="R520" s="394">
        <v>0</v>
      </c>
      <c r="S520" s="394">
        <v>0</v>
      </c>
      <c r="T520" s="394">
        <v>0</v>
      </c>
      <c r="U520" s="394">
        <v>0</v>
      </c>
      <c r="V520" s="394">
        <v>0</v>
      </c>
      <c r="W520" s="394">
        <v>0</v>
      </c>
      <c r="X520" s="55"/>
    </row>
    <row r="521" spans="1:24" outlineLevel="3" x14ac:dyDescent="0.35">
      <c r="A521" s="55"/>
      <c r="B521" s="390">
        <v>810111</v>
      </c>
      <c r="C521" s="391" t="s">
        <v>888</v>
      </c>
      <c r="D521" s="392" t="s">
        <v>889</v>
      </c>
      <c r="E521" s="393"/>
      <c r="F521" s="394">
        <f t="shared" si="217"/>
        <v>0</v>
      </c>
      <c r="G521" s="395"/>
      <c r="H521" s="394">
        <f t="shared" si="218"/>
        <v>0</v>
      </c>
      <c r="I521" s="395"/>
      <c r="J521" s="396">
        <f t="shared" si="219"/>
        <v>0</v>
      </c>
      <c r="K521" s="393"/>
      <c r="L521" s="394">
        <v>0</v>
      </c>
      <c r="M521" s="394">
        <v>0</v>
      </c>
      <c r="N521" s="394">
        <v>0</v>
      </c>
      <c r="O521" s="394">
        <v>0</v>
      </c>
      <c r="P521" s="394">
        <v>0</v>
      </c>
      <c r="Q521" s="394">
        <v>0</v>
      </c>
      <c r="R521" s="394">
        <v>0</v>
      </c>
      <c r="S521" s="394">
        <v>0</v>
      </c>
      <c r="T521" s="394">
        <v>0</v>
      </c>
      <c r="U521" s="394">
        <v>0</v>
      </c>
      <c r="V521" s="394">
        <v>0</v>
      </c>
      <c r="W521" s="394">
        <v>0</v>
      </c>
      <c r="X521" s="55"/>
    </row>
    <row r="522" spans="1:24" outlineLevel="3" x14ac:dyDescent="0.35">
      <c r="A522" s="55"/>
      <c r="B522" s="390">
        <v>810112</v>
      </c>
      <c r="C522" s="391" t="s">
        <v>890</v>
      </c>
      <c r="D522" s="392" t="s">
        <v>891</v>
      </c>
      <c r="E522" s="393"/>
      <c r="F522" s="394">
        <f t="shared" si="217"/>
        <v>0</v>
      </c>
      <c r="G522" s="395"/>
      <c r="H522" s="394">
        <f t="shared" si="218"/>
        <v>0</v>
      </c>
      <c r="I522" s="395"/>
      <c r="J522" s="396">
        <f t="shared" si="219"/>
        <v>0</v>
      </c>
      <c r="K522" s="393"/>
      <c r="L522" s="394">
        <v>0</v>
      </c>
      <c r="M522" s="394">
        <v>0</v>
      </c>
      <c r="N522" s="394">
        <v>0</v>
      </c>
      <c r="O522" s="394">
        <v>0</v>
      </c>
      <c r="P522" s="394">
        <v>0</v>
      </c>
      <c r="Q522" s="394">
        <v>0</v>
      </c>
      <c r="R522" s="394">
        <v>0</v>
      </c>
      <c r="S522" s="394">
        <v>0</v>
      </c>
      <c r="T522" s="394">
        <v>0</v>
      </c>
      <c r="U522" s="394">
        <v>0</v>
      </c>
      <c r="V522" s="394">
        <v>0</v>
      </c>
      <c r="W522" s="394">
        <v>0</v>
      </c>
      <c r="X522" s="55"/>
    </row>
    <row r="523" spans="1:24" outlineLevel="3" x14ac:dyDescent="0.35">
      <c r="A523" s="55"/>
      <c r="B523" s="390">
        <v>810113</v>
      </c>
      <c r="C523" s="391" t="s">
        <v>892</v>
      </c>
      <c r="D523" s="392" t="s">
        <v>893</v>
      </c>
      <c r="E523" s="393"/>
      <c r="F523" s="394">
        <f t="shared" si="217"/>
        <v>0</v>
      </c>
      <c r="G523" s="395"/>
      <c r="H523" s="394">
        <f t="shared" si="218"/>
        <v>0</v>
      </c>
      <c r="I523" s="395"/>
      <c r="J523" s="396">
        <f t="shared" si="219"/>
        <v>0</v>
      </c>
      <c r="K523" s="393"/>
      <c r="L523" s="394">
        <v>0</v>
      </c>
      <c r="M523" s="394">
        <v>0</v>
      </c>
      <c r="N523" s="394">
        <v>0</v>
      </c>
      <c r="O523" s="394">
        <v>0</v>
      </c>
      <c r="P523" s="394">
        <v>0</v>
      </c>
      <c r="Q523" s="394">
        <v>0</v>
      </c>
      <c r="R523" s="394">
        <v>0</v>
      </c>
      <c r="S523" s="394">
        <v>0</v>
      </c>
      <c r="T523" s="394">
        <v>0</v>
      </c>
      <c r="U523" s="394">
        <v>0</v>
      </c>
      <c r="V523" s="394">
        <v>0</v>
      </c>
      <c r="W523" s="394">
        <v>0</v>
      </c>
      <c r="X523" s="55"/>
    </row>
    <row r="524" spans="1:24" outlineLevel="3" x14ac:dyDescent="0.35">
      <c r="A524" s="55"/>
      <c r="B524" s="390">
        <v>810114</v>
      </c>
      <c r="C524" s="391" t="s">
        <v>894</v>
      </c>
      <c r="D524" s="392" t="s">
        <v>895</v>
      </c>
      <c r="E524" s="393"/>
      <c r="F524" s="394">
        <f t="shared" si="217"/>
        <v>815699</v>
      </c>
      <c r="G524" s="395"/>
      <c r="H524" s="394">
        <f t="shared" si="218"/>
        <v>164359</v>
      </c>
      <c r="I524" s="395"/>
      <c r="J524" s="396">
        <f t="shared" si="219"/>
        <v>651340</v>
      </c>
      <c r="K524" s="393"/>
      <c r="L524" s="394">
        <v>55081</v>
      </c>
      <c r="M524" s="394">
        <v>54566</v>
      </c>
      <c r="N524" s="394">
        <v>54712</v>
      </c>
      <c r="O524" s="394">
        <v>0</v>
      </c>
      <c r="P524" s="394">
        <v>208355</v>
      </c>
      <c r="Q524" s="394">
        <v>0</v>
      </c>
      <c r="R524" s="394">
        <v>125522</v>
      </c>
      <c r="S524" s="394">
        <v>0</v>
      </c>
      <c r="T524" s="394">
        <v>63722</v>
      </c>
      <c r="U524" s="394">
        <v>127901</v>
      </c>
      <c r="V524" s="394">
        <v>63730</v>
      </c>
      <c r="W524" s="394">
        <v>62110</v>
      </c>
      <c r="X524" s="55"/>
    </row>
    <row r="525" spans="1:24" outlineLevel="3" x14ac:dyDescent="0.35">
      <c r="A525" s="55"/>
      <c r="B525" s="390">
        <v>810115</v>
      </c>
      <c r="C525" s="391" t="s">
        <v>896</v>
      </c>
      <c r="D525" s="392" t="s">
        <v>897</v>
      </c>
      <c r="E525" s="393"/>
      <c r="F525" s="394">
        <f t="shared" si="217"/>
        <v>0</v>
      </c>
      <c r="G525" s="395"/>
      <c r="H525" s="394">
        <f t="shared" si="218"/>
        <v>0</v>
      </c>
      <c r="I525" s="395"/>
      <c r="J525" s="396">
        <f t="shared" si="219"/>
        <v>0</v>
      </c>
      <c r="K525" s="393"/>
      <c r="L525" s="394">
        <v>0</v>
      </c>
      <c r="M525" s="394">
        <v>0</v>
      </c>
      <c r="N525" s="394">
        <v>0</v>
      </c>
      <c r="O525" s="394">
        <v>0</v>
      </c>
      <c r="P525" s="394">
        <v>0</v>
      </c>
      <c r="Q525" s="394">
        <v>0</v>
      </c>
      <c r="R525" s="394">
        <v>0</v>
      </c>
      <c r="S525" s="394">
        <v>0</v>
      </c>
      <c r="T525" s="394">
        <v>0</v>
      </c>
      <c r="U525" s="394">
        <v>0</v>
      </c>
      <c r="V525" s="394">
        <v>0</v>
      </c>
      <c r="W525" s="394">
        <v>0</v>
      </c>
      <c r="X525" s="55"/>
    </row>
    <row r="526" spans="1:24" outlineLevel="3" x14ac:dyDescent="0.35">
      <c r="A526" s="55"/>
      <c r="B526" s="390">
        <v>810116</v>
      </c>
      <c r="C526" s="391" t="s">
        <v>898</v>
      </c>
      <c r="D526" s="392" t="s">
        <v>902</v>
      </c>
      <c r="E526" s="393"/>
      <c r="F526" s="394">
        <f t="shared" si="217"/>
        <v>0</v>
      </c>
      <c r="G526" s="395"/>
      <c r="H526" s="394">
        <f t="shared" si="218"/>
        <v>0</v>
      </c>
      <c r="I526" s="395"/>
      <c r="J526" s="396">
        <f t="shared" si="219"/>
        <v>0</v>
      </c>
      <c r="K526" s="393"/>
      <c r="L526" s="394">
        <v>0</v>
      </c>
      <c r="M526" s="394">
        <v>0</v>
      </c>
      <c r="N526" s="394">
        <v>0</v>
      </c>
      <c r="O526" s="394">
        <v>0</v>
      </c>
      <c r="P526" s="394">
        <v>0</v>
      </c>
      <c r="Q526" s="394">
        <v>0</v>
      </c>
      <c r="R526" s="394">
        <v>0</v>
      </c>
      <c r="S526" s="394">
        <v>0</v>
      </c>
      <c r="T526" s="394">
        <v>0</v>
      </c>
      <c r="U526" s="394">
        <v>0</v>
      </c>
      <c r="V526" s="394">
        <v>0</v>
      </c>
      <c r="W526" s="394">
        <v>0</v>
      </c>
      <c r="X526" s="55"/>
    </row>
    <row r="527" spans="1:24" outlineLevel="3" x14ac:dyDescent="0.35">
      <c r="A527" s="55"/>
      <c r="B527" s="390" t="s">
        <v>900</v>
      </c>
      <c r="C527" s="391" t="s">
        <v>901</v>
      </c>
      <c r="D527" s="392" t="s">
        <v>904</v>
      </c>
      <c r="E527" s="393"/>
      <c r="F527" s="394">
        <f t="shared" si="217"/>
        <v>0</v>
      </c>
      <c r="G527" s="395"/>
      <c r="H527" s="394">
        <f t="shared" si="218"/>
        <v>0</v>
      </c>
      <c r="I527" s="395"/>
      <c r="J527" s="396">
        <f t="shared" si="219"/>
        <v>0</v>
      </c>
      <c r="K527" s="393"/>
      <c r="L527" s="394">
        <v>0</v>
      </c>
      <c r="M527" s="394">
        <v>0</v>
      </c>
      <c r="N527" s="394">
        <v>0</v>
      </c>
      <c r="O527" s="394">
        <v>0</v>
      </c>
      <c r="P527" s="394">
        <v>0</v>
      </c>
      <c r="Q527" s="394">
        <v>0</v>
      </c>
      <c r="R527" s="394">
        <v>0</v>
      </c>
      <c r="S527" s="394">
        <v>0</v>
      </c>
      <c r="T527" s="394">
        <v>0</v>
      </c>
      <c r="U527" s="394">
        <v>0</v>
      </c>
      <c r="V527" s="394">
        <v>0</v>
      </c>
      <c r="W527" s="394">
        <v>0</v>
      </c>
      <c r="X527" s="55"/>
    </row>
    <row r="528" spans="1:24" outlineLevel="3" x14ac:dyDescent="0.35">
      <c r="A528" s="55"/>
      <c r="B528" s="390">
        <v>810118</v>
      </c>
      <c r="C528" s="391" t="s">
        <v>903</v>
      </c>
      <c r="D528" s="392" t="s">
        <v>905</v>
      </c>
      <c r="E528" s="393"/>
      <c r="F528" s="394">
        <f t="shared" si="217"/>
        <v>36608.909999999996</v>
      </c>
      <c r="G528" s="395"/>
      <c r="H528" s="394">
        <f t="shared" si="218"/>
        <v>14193.199999999999</v>
      </c>
      <c r="I528" s="395"/>
      <c r="J528" s="396">
        <f t="shared" si="219"/>
        <v>22415.709999999995</v>
      </c>
      <c r="K528" s="393"/>
      <c r="L528" s="394">
        <v>4231.34</v>
      </c>
      <c r="M528" s="394">
        <v>3527.1</v>
      </c>
      <c r="N528" s="394">
        <v>2990.2</v>
      </c>
      <c r="O528" s="394">
        <v>3444.56</v>
      </c>
      <c r="P528" s="394">
        <v>5875.54</v>
      </c>
      <c r="Q528" s="394">
        <v>1625.91</v>
      </c>
      <c r="R528" s="394">
        <v>3627.6</v>
      </c>
      <c r="S528" s="394">
        <v>1883.81</v>
      </c>
      <c r="T528" s="394">
        <v>1597.48</v>
      </c>
      <c r="U528" s="394">
        <v>2741.7</v>
      </c>
      <c r="V528" s="394">
        <v>2601.5300000000002</v>
      </c>
      <c r="W528" s="394">
        <v>2462.14</v>
      </c>
      <c r="X528" s="55"/>
    </row>
    <row r="529" spans="1:24" outlineLevel="2" x14ac:dyDescent="0.35">
      <c r="A529" s="55"/>
      <c r="B529" s="386">
        <v>8102</v>
      </c>
      <c r="C529" s="387" t="s">
        <v>1522</v>
      </c>
      <c r="D529" s="388" t="s">
        <v>899</v>
      </c>
      <c r="E529" s="379"/>
      <c r="F529" s="389">
        <f t="shared" ref="F529:F530" si="223">SUM(L529:W529)</f>
        <v>0</v>
      </c>
      <c r="G529" s="381"/>
      <c r="H529" s="389">
        <f t="shared" ref="H529:H530" si="224">SUM(L529:O529)</f>
        <v>0</v>
      </c>
      <c r="I529" s="381"/>
      <c r="J529" s="389">
        <f t="shared" ref="J529:J530" si="225">SUM(P529:W529)</f>
        <v>0</v>
      </c>
      <c r="K529" s="379"/>
      <c r="L529" s="389">
        <f>SUM(L530)</f>
        <v>0</v>
      </c>
      <c r="M529" s="389">
        <f t="shared" ref="M529:W529" si="226">SUM(M530)</f>
        <v>0</v>
      </c>
      <c r="N529" s="389">
        <f t="shared" si="226"/>
        <v>0</v>
      </c>
      <c r="O529" s="389">
        <f t="shared" si="226"/>
        <v>0</v>
      </c>
      <c r="P529" s="389">
        <f t="shared" si="226"/>
        <v>0</v>
      </c>
      <c r="Q529" s="389">
        <f t="shared" si="226"/>
        <v>0</v>
      </c>
      <c r="R529" s="389">
        <f t="shared" si="226"/>
        <v>0</v>
      </c>
      <c r="S529" s="389">
        <f t="shared" si="226"/>
        <v>0</v>
      </c>
      <c r="T529" s="389">
        <f t="shared" si="226"/>
        <v>0</v>
      </c>
      <c r="U529" s="389">
        <f t="shared" si="226"/>
        <v>0</v>
      </c>
      <c r="V529" s="389">
        <f t="shared" si="226"/>
        <v>0</v>
      </c>
      <c r="W529" s="389">
        <f t="shared" si="226"/>
        <v>0</v>
      </c>
      <c r="X529" s="55"/>
    </row>
    <row r="530" spans="1:24" outlineLevel="3" x14ac:dyDescent="0.35">
      <c r="A530" s="55"/>
      <c r="B530" s="390">
        <v>810201</v>
      </c>
      <c r="C530" s="391" t="s">
        <v>1527</v>
      </c>
      <c r="D530" s="392" t="s">
        <v>1528</v>
      </c>
      <c r="E530" s="393"/>
      <c r="F530" s="394">
        <f t="shared" si="223"/>
        <v>0</v>
      </c>
      <c r="G530" s="395"/>
      <c r="H530" s="394">
        <f t="shared" si="224"/>
        <v>0</v>
      </c>
      <c r="I530" s="395"/>
      <c r="J530" s="396">
        <f t="shared" si="225"/>
        <v>0</v>
      </c>
      <c r="K530" s="393"/>
      <c r="L530" s="394">
        <v>0</v>
      </c>
      <c r="M530" s="394">
        <v>0</v>
      </c>
      <c r="N530" s="394">
        <v>0</v>
      </c>
      <c r="O530" s="394">
        <v>0</v>
      </c>
      <c r="P530" s="394">
        <v>0</v>
      </c>
      <c r="Q530" s="394">
        <v>0</v>
      </c>
      <c r="R530" s="394">
        <v>0</v>
      </c>
      <c r="S530" s="394">
        <v>0</v>
      </c>
      <c r="T530" s="394">
        <v>0</v>
      </c>
      <c r="U530" s="394">
        <v>0</v>
      </c>
      <c r="V530" s="394">
        <v>0</v>
      </c>
      <c r="W530" s="394">
        <v>0</v>
      </c>
      <c r="X530" s="55"/>
    </row>
    <row r="531" spans="1:24" outlineLevel="1" x14ac:dyDescent="0.35">
      <c r="A531" s="55"/>
      <c r="B531" s="382">
        <v>82</v>
      </c>
      <c r="C531" s="383" t="s">
        <v>326</v>
      </c>
      <c r="D531" s="384" t="s">
        <v>83</v>
      </c>
      <c r="E531" s="379"/>
      <c r="F531" s="385">
        <f t="shared" si="217"/>
        <v>15666724.08</v>
      </c>
      <c r="G531" s="381"/>
      <c r="H531" s="385">
        <f t="shared" si="218"/>
        <v>3887706.08</v>
      </c>
      <c r="I531" s="381"/>
      <c r="J531" s="385">
        <f t="shared" si="219"/>
        <v>11779018</v>
      </c>
      <c r="K531" s="379"/>
      <c r="L531" s="385">
        <f>SUM(L532)</f>
        <v>1484137</v>
      </c>
      <c r="M531" s="385">
        <f t="shared" ref="M531:W531" si="227">SUM(M532)</f>
        <v>758.08</v>
      </c>
      <c r="N531" s="385">
        <f t="shared" si="227"/>
        <v>1943471</v>
      </c>
      <c r="O531" s="385">
        <f t="shared" si="227"/>
        <v>459340</v>
      </c>
      <c r="P531" s="385">
        <f t="shared" si="227"/>
        <v>487213</v>
      </c>
      <c r="Q531" s="375">
        <f t="shared" si="227"/>
        <v>487213</v>
      </c>
      <c r="R531" s="375">
        <f t="shared" si="227"/>
        <v>2548581</v>
      </c>
      <c r="S531" s="375">
        <f t="shared" si="227"/>
        <v>2427195</v>
      </c>
      <c r="T531" s="375">
        <f t="shared" si="227"/>
        <v>1457204</v>
      </c>
      <c r="U531" s="375">
        <f t="shared" si="227"/>
        <v>1457204</v>
      </c>
      <c r="V531" s="375">
        <f t="shared" si="227"/>
        <v>1457204</v>
      </c>
      <c r="W531" s="375">
        <f t="shared" si="227"/>
        <v>1457204</v>
      </c>
      <c r="X531" s="55"/>
    </row>
    <row r="532" spans="1:24" outlineLevel="2" x14ac:dyDescent="0.35">
      <c r="A532" s="55"/>
      <c r="B532" s="386">
        <v>8201</v>
      </c>
      <c r="C532" s="387" t="s">
        <v>327</v>
      </c>
      <c r="D532" s="388" t="s">
        <v>192</v>
      </c>
      <c r="E532" s="379"/>
      <c r="F532" s="389">
        <f t="shared" si="217"/>
        <v>15666724.08</v>
      </c>
      <c r="G532" s="381"/>
      <c r="H532" s="389">
        <f t="shared" si="218"/>
        <v>3887706.08</v>
      </c>
      <c r="I532" s="381"/>
      <c r="J532" s="389">
        <f t="shared" si="219"/>
        <v>11779018</v>
      </c>
      <c r="K532" s="379"/>
      <c r="L532" s="389">
        <f>SUM(L533:L550)</f>
        <v>1484137</v>
      </c>
      <c r="M532" s="389">
        <f t="shared" ref="M532:W532" si="228">SUM(M533:M550)</f>
        <v>758.08</v>
      </c>
      <c r="N532" s="389">
        <f t="shared" si="228"/>
        <v>1943471</v>
      </c>
      <c r="O532" s="389">
        <f t="shared" si="228"/>
        <v>459340</v>
      </c>
      <c r="P532" s="389">
        <f t="shared" si="228"/>
        <v>487213</v>
      </c>
      <c r="Q532" s="376">
        <f t="shared" si="228"/>
        <v>487213</v>
      </c>
      <c r="R532" s="376">
        <f t="shared" si="228"/>
        <v>2548581</v>
      </c>
      <c r="S532" s="376">
        <f t="shared" si="228"/>
        <v>2427195</v>
      </c>
      <c r="T532" s="376">
        <f t="shared" si="228"/>
        <v>1457204</v>
      </c>
      <c r="U532" s="376">
        <f t="shared" si="228"/>
        <v>1457204</v>
      </c>
      <c r="V532" s="376">
        <f t="shared" si="228"/>
        <v>1457204</v>
      </c>
      <c r="W532" s="376">
        <f t="shared" si="228"/>
        <v>1457204</v>
      </c>
      <c r="X532" s="55"/>
    </row>
    <row r="533" spans="1:24" ht="24.5" outlineLevel="3" x14ac:dyDescent="0.35">
      <c r="A533" s="55"/>
      <c r="B533" s="390">
        <v>820101</v>
      </c>
      <c r="C533" s="435" t="s">
        <v>906</v>
      </c>
      <c r="D533" s="392" t="s">
        <v>1764</v>
      </c>
      <c r="E533" s="393"/>
      <c r="F533" s="394">
        <f t="shared" si="217"/>
        <v>9930911</v>
      </c>
      <c r="G533" s="436"/>
      <c r="H533" s="394">
        <f t="shared" si="218"/>
        <v>2049597</v>
      </c>
      <c r="I533" s="436"/>
      <c r="J533" s="396">
        <f t="shared" si="219"/>
        <v>7881314</v>
      </c>
      <c r="K533" s="393"/>
      <c r="L533" s="394">
        <v>1024800</v>
      </c>
      <c r="M533" s="394">
        <v>0</v>
      </c>
      <c r="N533" s="394">
        <v>1024797</v>
      </c>
      <c r="O533" s="394">
        <v>0</v>
      </c>
      <c r="P533" s="394">
        <v>0</v>
      </c>
      <c r="Q533" s="394">
        <v>0</v>
      </c>
      <c r="R533" s="394">
        <v>2061368</v>
      </c>
      <c r="S533" s="394">
        <v>1939982</v>
      </c>
      <c r="T533" s="394">
        <v>969991</v>
      </c>
      <c r="U533" s="394">
        <v>969991</v>
      </c>
      <c r="V533" s="394">
        <v>969991</v>
      </c>
      <c r="W533" s="394">
        <v>969991</v>
      </c>
      <c r="X533" s="55"/>
    </row>
    <row r="534" spans="1:24" ht="24.5" outlineLevel="3" x14ac:dyDescent="0.35">
      <c r="A534" s="55"/>
      <c r="B534" s="390">
        <v>820102</v>
      </c>
      <c r="C534" s="435" t="s">
        <v>1263</v>
      </c>
      <c r="D534" s="392" t="s">
        <v>1279</v>
      </c>
      <c r="E534" s="393"/>
      <c r="F534" s="394">
        <f t="shared" si="217"/>
        <v>0</v>
      </c>
      <c r="G534" s="436"/>
      <c r="H534" s="394">
        <f t="shared" si="218"/>
        <v>0</v>
      </c>
      <c r="I534" s="436"/>
      <c r="J534" s="396">
        <f t="shared" si="219"/>
        <v>0</v>
      </c>
      <c r="K534" s="393"/>
      <c r="L534" s="394">
        <v>0</v>
      </c>
      <c r="M534" s="394">
        <v>0</v>
      </c>
      <c r="N534" s="394">
        <v>0</v>
      </c>
      <c r="O534" s="394">
        <v>0</v>
      </c>
      <c r="P534" s="394">
        <v>0</v>
      </c>
      <c r="Q534" s="394">
        <v>0</v>
      </c>
      <c r="R534" s="394">
        <v>0</v>
      </c>
      <c r="S534" s="394">
        <v>0</v>
      </c>
      <c r="T534" s="394">
        <v>0</v>
      </c>
      <c r="U534" s="394">
        <v>0</v>
      </c>
      <c r="V534" s="394">
        <v>0</v>
      </c>
      <c r="W534" s="394">
        <v>0</v>
      </c>
      <c r="X534" s="55"/>
    </row>
    <row r="535" spans="1:24" ht="24.5" outlineLevel="3" x14ac:dyDescent="0.35">
      <c r="A535" s="55"/>
      <c r="B535" s="390">
        <v>820103</v>
      </c>
      <c r="C535" s="435" t="s">
        <v>907</v>
      </c>
      <c r="D535" s="392" t="s">
        <v>1280</v>
      </c>
      <c r="E535" s="393"/>
      <c r="F535" s="394">
        <f t="shared" si="217"/>
        <v>5735813.0800000001</v>
      </c>
      <c r="G535" s="436"/>
      <c r="H535" s="394">
        <f t="shared" si="218"/>
        <v>1838109.08</v>
      </c>
      <c r="I535" s="436"/>
      <c r="J535" s="396">
        <f t="shared" si="219"/>
        <v>3897704</v>
      </c>
      <c r="K535" s="393"/>
      <c r="L535" s="394">
        <v>459337</v>
      </c>
      <c r="M535" s="394">
        <v>758.08</v>
      </c>
      <c r="N535" s="394">
        <v>918674</v>
      </c>
      <c r="O535" s="394">
        <v>459340</v>
      </c>
      <c r="P535" s="394">
        <v>487213</v>
      </c>
      <c r="Q535" s="394">
        <v>487213</v>
      </c>
      <c r="R535" s="394">
        <v>487213</v>
      </c>
      <c r="S535" s="394">
        <v>487213</v>
      </c>
      <c r="T535" s="394">
        <v>487213</v>
      </c>
      <c r="U535" s="394">
        <v>487213</v>
      </c>
      <c r="V535" s="394">
        <v>487213</v>
      </c>
      <c r="W535" s="394">
        <v>487213</v>
      </c>
      <c r="X535" s="55"/>
    </row>
    <row r="536" spans="1:24" ht="24.5" outlineLevel="3" x14ac:dyDescent="0.35">
      <c r="A536" s="55"/>
      <c r="B536" s="390">
        <v>820104</v>
      </c>
      <c r="C536" s="435" t="s">
        <v>1264</v>
      </c>
      <c r="D536" s="392" t="s">
        <v>1281</v>
      </c>
      <c r="E536" s="393"/>
      <c r="F536" s="394">
        <f t="shared" si="217"/>
        <v>0</v>
      </c>
      <c r="G536" s="436"/>
      <c r="H536" s="394">
        <f t="shared" si="218"/>
        <v>0</v>
      </c>
      <c r="I536" s="436"/>
      <c r="J536" s="396">
        <f t="shared" si="219"/>
        <v>0</v>
      </c>
      <c r="K536" s="393"/>
      <c r="L536" s="394">
        <v>0</v>
      </c>
      <c r="M536" s="394">
        <v>0</v>
      </c>
      <c r="N536" s="394">
        <v>0</v>
      </c>
      <c r="O536" s="394">
        <v>0</v>
      </c>
      <c r="P536" s="394">
        <v>0</v>
      </c>
      <c r="Q536" s="394">
        <v>0</v>
      </c>
      <c r="R536" s="394">
        <v>0</v>
      </c>
      <c r="S536" s="394">
        <v>0</v>
      </c>
      <c r="T536" s="394">
        <v>0</v>
      </c>
      <c r="U536" s="394">
        <v>0</v>
      </c>
      <c r="V536" s="394">
        <v>0</v>
      </c>
      <c r="W536" s="394">
        <v>0</v>
      </c>
      <c r="X536" s="55"/>
    </row>
    <row r="537" spans="1:24" outlineLevel="3" x14ac:dyDescent="0.35">
      <c r="A537" s="55"/>
      <c r="B537" s="390">
        <v>820105</v>
      </c>
      <c r="C537" s="435" t="s">
        <v>1265</v>
      </c>
      <c r="D537" s="392" t="s">
        <v>1282</v>
      </c>
      <c r="E537" s="393"/>
      <c r="F537" s="394">
        <f t="shared" si="217"/>
        <v>0</v>
      </c>
      <c r="G537" s="436"/>
      <c r="H537" s="394">
        <f t="shared" si="218"/>
        <v>0</v>
      </c>
      <c r="I537" s="436"/>
      <c r="J537" s="396">
        <f t="shared" si="219"/>
        <v>0</v>
      </c>
      <c r="K537" s="393"/>
      <c r="L537" s="394">
        <v>0</v>
      </c>
      <c r="M537" s="394">
        <v>0</v>
      </c>
      <c r="N537" s="394">
        <v>0</v>
      </c>
      <c r="O537" s="394">
        <v>0</v>
      </c>
      <c r="P537" s="394">
        <v>0</v>
      </c>
      <c r="Q537" s="394">
        <v>0</v>
      </c>
      <c r="R537" s="394">
        <v>0</v>
      </c>
      <c r="S537" s="394">
        <v>0</v>
      </c>
      <c r="T537" s="394">
        <v>0</v>
      </c>
      <c r="U537" s="394">
        <v>0</v>
      </c>
      <c r="V537" s="394">
        <v>0</v>
      </c>
      <c r="W537" s="394">
        <v>0</v>
      </c>
      <c r="X537" s="55"/>
    </row>
    <row r="538" spans="1:24" outlineLevel="3" x14ac:dyDescent="0.35">
      <c r="A538" s="55"/>
      <c r="B538" s="390">
        <v>820106</v>
      </c>
      <c r="C538" s="435" t="s">
        <v>1266</v>
      </c>
      <c r="D538" s="392" t="s">
        <v>1283</v>
      </c>
      <c r="E538" s="393"/>
      <c r="F538" s="394">
        <f t="shared" si="217"/>
        <v>0</v>
      </c>
      <c r="G538" s="436"/>
      <c r="H538" s="394">
        <f t="shared" si="218"/>
        <v>0</v>
      </c>
      <c r="I538" s="436"/>
      <c r="J538" s="396">
        <f t="shared" si="219"/>
        <v>0</v>
      </c>
      <c r="K538" s="393"/>
      <c r="L538" s="394">
        <v>0</v>
      </c>
      <c r="M538" s="394">
        <v>0</v>
      </c>
      <c r="N538" s="394">
        <v>0</v>
      </c>
      <c r="O538" s="394">
        <v>0</v>
      </c>
      <c r="P538" s="394">
        <v>0</v>
      </c>
      <c r="Q538" s="394">
        <v>0</v>
      </c>
      <c r="R538" s="394">
        <v>0</v>
      </c>
      <c r="S538" s="394">
        <v>0</v>
      </c>
      <c r="T538" s="394">
        <v>0</v>
      </c>
      <c r="U538" s="394">
        <v>0</v>
      </c>
      <c r="V538" s="394">
        <v>0</v>
      </c>
      <c r="W538" s="394">
        <v>0</v>
      </c>
      <c r="X538" s="55"/>
    </row>
    <row r="539" spans="1:24" ht="21.5" customHeight="1" outlineLevel="3" x14ac:dyDescent="0.35">
      <c r="A539" s="55"/>
      <c r="B539" s="390">
        <v>820107</v>
      </c>
      <c r="C539" s="435" t="s">
        <v>1267</v>
      </c>
      <c r="D539" s="392" t="s">
        <v>1284</v>
      </c>
      <c r="E539" s="393"/>
      <c r="F539" s="394">
        <f t="shared" si="217"/>
        <v>0</v>
      </c>
      <c r="G539" s="436"/>
      <c r="H539" s="394">
        <f t="shared" si="218"/>
        <v>0</v>
      </c>
      <c r="I539" s="436"/>
      <c r="J539" s="396">
        <f t="shared" si="219"/>
        <v>0</v>
      </c>
      <c r="K539" s="393"/>
      <c r="L539" s="394">
        <v>0</v>
      </c>
      <c r="M539" s="394">
        <v>0</v>
      </c>
      <c r="N539" s="394">
        <v>0</v>
      </c>
      <c r="O539" s="394">
        <v>0</v>
      </c>
      <c r="P539" s="394">
        <v>0</v>
      </c>
      <c r="Q539" s="394">
        <v>0</v>
      </c>
      <c r="R539" s="394">
        <v>0</v>
      </c>
      <c r="S539" s="394">
        <v>0</v>
      </c>
      <c r="T539" s="394">
        <v>0</v>
      </c>
      <c r="U539" s="394">
        <v>0</v>
      </c>
      <c r="V539" s="394">
        <v>0</v>
      </c>
      <c r="W539" s="394">
        <v>0</v>
      </c>
      <c r="X539" s="55"/>
    </row>
    <row r="540" spans="1:24" outlineLevel="3" x14ac:dyDescent="0.35">
      <c r="A540" s="55"/>
      <c r="B540" s="390">
        <v>820108</v>
      </c>
      <c r="C540" s="435" t="s">
        <v>1268</v>
      </c>
      <c r="D540" s="392" t="s">
        <v>1285</v>
      </c>
      <c r="E540" s="393"/>
      <c r="F540" s="394">
        <f t="shared" si="217"/>
        <v>0</v>
      </c>
      <c r="G540" s="436"/>
      <c r="H540" s="394">
        <f t="shared" si="218"/>
        <v>0</v>
      </c>
      <c r="I540" s="436"/>
      <c r="J540" s="396">
        <f t="shared" si="219"/>
        <v>0</v>
      </c>
      <c r="K540" s="393"/>
      <c r="L540" s="394">
        <v>0</v>
      </c>
      <c r="M540" s="394">
        <v>0</v>
      </c>
      <c r="N540" s="394">
        <v>0</v>
      </c>
      <c r="O540" s="394">
        <v>0</v>
      </c>
      <c r="P540" s="394">
        <v>0</v>
      </c>
      <c r="Q540" s="394">
        <v>0</v>
      </c>
      <c r="R540" s="394">
        <v>0</v>
      </c>
      <c r="S540" s="394">
        <v>0</v>
      </c>
      <c r="T540" s="394">
        <v>0</v>
      </c>
      <c r="U540" s="394">
        <v>0</v>
      </c>
      <c r="V540" s="394">
        <v>0</v>
      </c>
      <c r="W540" s="394">
        <v>0</v>
      </c>
      <c r="X540" s="55"/>
    </row>
    <row r="541" spans="1:24" outlineLevel="3" x14ac:dyDescent="0.35">
      <c r="A541" s="55"/>
      <c r="B541" s="390">
        <v>820109</v>
      </c>
      <c r="C541" s="435" t="s">
        <v>1269</v>
      </c>
      <c r="D541" s="392" t="s">
        <v>1286</v>
      </c>
      <c r="E541" s="393"/>
      <c r="F541" s="394">
        <f t="shared" si="217"/>
        <v>0</v>
      </c>
      <c r="G541" s="436"/>
      <c r="H541" s="394">
        <f t="shared" si="218"/>
        <v>0</v>
      </c>
      <c r="I541" s="436"/>
      <c r="J541" s="396">
        <f t="shared" si="219"/>
        <v>0</v>
      </c>
      <c r="K541" s="393"/>
      <c r="L541" s="394">
        <v>0</v>
      </c>
      <c r="M541" s="394">
        <v>0</v>
      </c>
      <c r="N541" s="394">
        <v>0</v>
      </c>
      <c r="O541" s="394">
        <v>0</v>
      </c>
      <c r="P541" s="394">
        <v>0</v>
      </c>
      <c r="Q541" s="394">
        <v>0</v>
      </c>
      <c r="R541" s="394">
        <v>0</v>
      </c>
      <c r="S541" s="394">
        <v>0</v>
      </c>
      <c r="T541" s="394">
        <v>0</v>
      </c>
      <c r="U541" s="394">
        <v>0</v>
      </c>
      <c r="V541" s="394">
        <v>0</v>
      </c>
      <c r="W541" s="394">
        <v>0</v>
      </c>
      <c r="X541" s="55"/>
    </row>
    <row r="542" spans="1:24" outlineLevel="3" x14ac:dyDescent="0.35">
      <c r="A542" s="55"/>
      <c r="B542" s="390">
        <v>820110</v>
      </c>
      <c r="C542" s="435" t="s">
        <v>1270</v>
      </c>
      <c r="D542" s="392" t="s">
        <v>1287</v>
      </c>
      <c r="E542" s="393"/>
      <c r="F542" s="394">
        <f t="shared" si="217"/>
        <v>0</v>
      </c>
      <c r="G542" s="436"/>
      <c r="H542" s="394">
        <f t="shared" si="218"/>
        <v>0</v>
      </c>
      <c r="I542" s="436"/>
      <c r="J542" s="396">
        <f t="shared" si="219"/>
        <v>0</v>
      </c>
      <c r="K542" s="393"/>
      <c r="L542" s="394">
        <v>0</v>
      </c>
      <c r="M542" s="394">
        <v>0</v>
      </c>
      <c r="N542" s="394">
        <v>0</v>
      </c>
      <c r="O542" s="394">
        <v>0</v>
      </c>
      <c r="P542" s="394">
        <v>0</v>
      </c>
      <c r="Q542" s="394">
        <v>0</v>
      </c>
      <c r="R542" s="394">
        <v>0</v>
      </c>
      <c r="S542" s="394">
        <v>0</v>
      </c>
      <c r="T542" s="394">
        <v>0</v>
      </c>
      <c r="U542" s="394">
        <v>0</v>
      </c>
      <c r="V542" s="394">
        <v>0</v>
      </c>
      <c r="W542" s="394">
        <v>0</v>
      </c>
      <c r="X542" s="55"/>
    </row>
    <row r="543" spans="1:24" outlineLevel="3" x14ac:dyDescent="0.35">
      <c r="A543" s="55"/>
      <c r="B543" s="390">
        <v>820111</v>
      </c>
      <c r="C543" s="435" t="s">
        <v>1271</v>
      </c>
      <c r="D543" s="392" t="s">
        <v>1288</v>
      </c>
      <c r="E543" s="393"/>
      <c r="F543" s="394">
        <f t="shared" si="217"/>
        <v>0</v>
      </c>
      <c r="G543" s="436"/>
      <c r="H543" s="394">
        <f t="shared" si="218"/>
        <v>0</v>
      </c>
      <c r="I543" s="436"/>
      <c r="J543" s="396">
        <f t="shared" si="219"/>
        <v>0</v>
      </c>
      <c r="K543" s="393"/>
      <c r="L543" s="394">
        <v>0</v>
      </c>
      <c r="M543" s="394">
        <v>0</v>
      </c>
      <c r="N543" s="394">
        <v>0</v>
      </c>
      <c r="O543" s="394">
        <v>0</v>
      </c>
      <c r="P543" s="394">
        <v>0</v>
      </c>
      <c r="Q543" s="394">
        <v>0</v>
      </c>
      <c r="R543" s="394">
        <v>0</v>
      </c>
      <c r="S543" s="394">
        <v>0</v>
      </c>
      <c r="T543" s="394">
        <v>0</v>
      </c>
      <c r="U543" s="394">
        <v>0</v>
      </c>
      <c r="V543" s="394">
        <v>0</v>
      </c>
      <c r="W543" s="394">
        <v>0</v>
      </c>
      <c r="X543" s="55"/>
    </row>
    <row r="544" spans="1:24" outlineLevel="3" x14ac:dyDescent="0.35">
      <c r="A544" s="55"/>
      <c r="B544" s="390">
        <v>820112</v>
      </c>
      <c r="C544" s="435" t="s">
        <v>1272</v>
      </c>
      <c r="D544" s="392" t="s">
        <v>1289</v>
      </c>
      <c r="E544" s="393"/>
      <c r="F544" s="394">
        <f t="shared" si="217"/>
        <v>0</v>
      </c>
      <c r="G544" s="436"/>
      <c r="H544" s="394">
        <f t="shared" si="218"/>
        <v>0</v>
      </c>
      <c r="I544" s="436"/>
      <c r="J544" s="396">
        <f t="shared" si="219"/>
        <v>0</v>
      </c>
      <c r="K544" s="393"/>
      <c r="L544" s="394">
        <v>0</v>
      </c>
      <c r="M544" s="394">
        <v>0</v>
      </c>
      <c r="N544" s="394">
        <v>0</v>
      </c>
      <c r="O544" s="394">
        <v>0</v>
      </c>
      <c r="P544" s="394">
        <v>0</v>
      </c>
      <c r="Q544" s="394">
        <v>0</v>
      </c>
      <c r="R544" s="394">
        <v>0</v>
      </c>
      <c r="S544" s="394">
        <v>0</v>
      </c>
      <c r="T544" s="394">
        <v>0</v>
      </c>
      <c r="U544" s="394">
        <v>0</v>
      </c>
      <c r="V544" s="394">
        <v>0</v>
      </c>
      <c r="W544" s="394">
        <v>0</v>
      </c>
      <c r="X544" s="55"/>
    </row>
    <row r="545" spans="1:24" outlineLevel="3" x14ac:dyDescent="0.35">
      <c r="A545" s="55"/>
      <c r="B545" s="390">
        <v>820113</v>
      </c>
      <c r="C545" s="435" t="s">
        <v>1273</v>
      </c>
      <c r="D545" s="392" t="s">
        <v>1290</v>
      </c>
      <c r="E545" s="393"/>
      <c r="F545" s="394">
        <f t="shared" si="217"/>
        <v>0</v>
      </c>
      <c r="G545" s="436"/>
      <c r="H545" s="394">
        <f t="shared" si="218"/>
        <v>0</v>
      </c>
      <c r="I545" s="436"/>
      <c r="J545" s="396">
        <f t="shared" si="219"/>
        <v>0</v>
      </c>
      <c r="K545" s="393"/>
      <c r="L545" s="394">
        <v>0</v>
      </c>
      <c r="M545" s="394">
        <v>0</v>
      </c>
      <c r="N545" s="394">
        <v>0</v>
      </c>
      <c r="O545" s="394">
        <v>0</v>
      </c>
      <c r="P545" s="394">
        <v>0</v>
      </c>
      <c r="Q545" s="394">
        <v>0</v>
      </c>
      <c r="R545" s="394">
        <v>0</v>
      </c>
      <c r="S545" s="394">
        <v>0</v>
      </c>
      <c r="T545" s="394">
        <v>0</v>
      </c>
      <c r="U545" s="394">
        <v>0</v>
      </c>
      <c r="V545" s="394">
        <v>0</v>
      </c>
      <c r="W545" s="394">
        <v>0</v>
      </c>
      <c r="X545" s="55"/>
    </row>
    <row r="546" spans="1:24" ht="24.5" outlineLevel="3" x14ac:dyDescent="0.35">
      <c r="A546" s="55"/>
      <c r="B546" s="390">
        <v>820114</v>
      </c>
      <c r="C546" s="435" t="s">
        <v>1274</v>
      </c>
      <c r="D546" s="392" t="s">
        <v>1291</v>
      </c>
      <c r="E546" s="393"/>
      <c r="F546" s="394">
        <f t="shared" si="217"/>
        <v>0</v>
      </c>
      <c r="G546" s="436"/>
      <c r="H546" s="394">
        <f t="shared" si="218"/>
        <v>0</v>
      </c>
      <c r="I546" s="436"/>
      <c r="J546" s="396">
        <f t="shared" si="219"/>
        <v>0</v>
      </c>
      <c r="K546" s="393"/>
      <c r="L546" s="394">
        <v>0</v>
      </c>
      <c r="M546" s="394">
        <v>0</v>
      </c>
      <c r="N546" s="394">
        <v>0</v>
      </c>
      <c r="O546" s="394">
        <v>0</v>
      </c>
      <c r="P546" s="394">
        <v>0</v>
      </c>
      <c r="Q546" s="394">
        <v>0</v>
      </c>
      <c r="R546" s="394">
        <v>0</v>
      </c>
      <c r="S546" s="394">
        <v>0</v>
      </c>
      <c r="T546" s="394">
        <v>0</v>
      </c>
      <c r="U546" s="394">
        <v>0</v>
      </c>
      <c r="V546" s="394">
        <v>0</v>
      </c>
      <c r="W546" s="394">
        <v>0</v>
      </c>
      <c r="X546" s="55"/>
    </row>
    <row r="547" spans="1:24" ht="21.5" customHeight="1" outlineLevel="3" x14ac:dyDescent="0.35">
      <c r="A547" s="55"/>
      <c r="B547" s="390">
        <v>820115</v>
      </c>
      <c r="C547" s="435" t="s">
        <v>1275</v>
      </c>
      <c r="D547" s="392" t="s">
        <v>1292</v>
      </c>
      <c r="E547" s="393"/>
      <c r="F547" s="394">
        <f t="shared" si="217"/>
        <v>0</v>
      </c>
      <c r="G547" s="436"/>
      <c r="H547" s="394">
        <f t="shared" si="218"/>
        <v>0</v>
      </c>
      <c r="I547" s="436"/>
      <c r="J547" s="396">
        <f t="shared" si="219"/>
        <v>0</v>
      </c>
      <c r="K547" s="393"/>
      <c r="L547" s="394">
        <v>0</v>
      </c>
      <c r="M547" s="394">
        <v>0</v>
      </c>
      <c r="N547" s="394">
        <v>0</v>
      </c>
      <c r="O547" s="394">
        <v>0</v>
      </c>
      <c r="P547" s="394">
        <v>0</v>
      </c>
      <c r="Q547" s="394">
        <v>0</v>
      </c>
      <c r="R547" s="394">
        <v>0</v>
      </c>
      <c r="S547" s="394">
        <v>0</v>
      </c>
      <c r="T547" s="394">
        <v>0</v>
      </c>
      <c r="U547" s="394">
        <v>0</v>
      </c>
      <c r="V547" s="394">
        <v>0</v>
      </c>
      <c r="W547" s="394">
        <v>0</v>
      </c>
      <c r="X547" s="55"/>
    </row>
    <row r="548" spans="1:24" outlineLevel="3" x14ac:dyDescent="0.35">
      <c r="A548" s="55"/>
      <c r="B548" s="390">
        <v>820116</v>
      </c>
      <c r="C548" s="435" t="s">
        <v>1276</v>
      </c>
      <c r="D548" s="392" t="s">
        <v>1293</v>
      </c>
      <c r="E548" s="393"/>
      <c r="F548" s="394">
        <f t="shared" si="217"/>
        <v>0</v>
      </c>
      <c r="G548" s="436"/>
      <c r="H548" s="394">
        <f t="shared" si="218"/>
        <v>0</v>
      </c>
      <c r="I548" s="436"/>
      <c r="J548" s="396">
        <f t="shared" si="219"/>
        <v>0</v>
      </c>
      <c r="K548" s="393"/>
      <c r="L548" s="394">
        <v>0</v>
      </c>
      <c r="M548" s="394">
        <v>0</v>
      </c>
      <c r="N548" s="394">
        <v>0</v>
      </c>
      <c r="O548" s="394">
        <v>0</v>
      </c>
      <c r="P548" s="394">
        <v>0</v>
      </c>
      <c r="Q548" s="394">
        <v>0</v>
      </c>
      <c r="R548" s="394">
        <v>0</v>
      </c>
      <c r="S548" s="394">
        <v>0</v>
      </c>
      <c r="T548" s="394">
        <v>0</v>
      </c>
      <c r="U548" s="394">
        <v>0</v>
      </c>
      <c r="V548" s="394">
        <v>0</v>
      </c>
      <c r="W548" s="394">
        <v>0</v>
      </c>
      <c r="X548" s="55"/>
    </row>
    <row r="549" spans="1:24" outlineLevel="3" x14ac:dyDescent="0.35">
      <c r="A549" s="55"/>
      <c r="B549" s="390">
        <v>820117</v>
      </c>
      <c r="C549" s="435" t="s">
        <v>1277</v>
      </c>
      <c r="D549" s="392" t="s">
        <v>1294</v>
      </c>
      <c r="E549" s="393"/>
      <c r="F549" s="394">
        <f t="shared" si="217"/>
        <v>0</v>
      </c>
      <c r="G549" s="436"/>
      <c r="H549" s="394">
        <f t="shared" si="218"/>
        <v>0</v>
      </c>
      <c r="I549" s="436"/>
      <c r="J549" s="396">
        <f t="shared" si="219"/>
        <v>0</v>
      </c>
      <c r="K549" s="393"/>
      <c r="L549" s="394">
        <v>0</v>
      </c>
      <c r="M549" s="394">
        <v>0</v>
      </c>
      <c r="N549" s="394">
        <v>0</v>
      </c>
      <c r="O549" s="394">
        <v>0</v>
      </c>
      <c r="P549" s="394">
        <v>0</v>
      </c>
      <c r="Q549" s="394">
        <v>0</v>
      </c>
      <c r="R549" s="394">
        <v>0</v>
      </c>
      <c r="S549" s="394">
        <v>0</v>
      </c>
      <c r="T549" s="394">
        <v>0</v>
      </c>
      <c r="U549" s="394">
        <v>0</v>
      </c>
      <c r="V549" s="394">
        <v>0</v>
      </c>
      <c r="W549" s="394">
        <v>0</v>
      </c>
      <c r="X549" s="55"/>
    </row>
    <row r="550" spans="1:24" ht="24.5" outlineLevel="3" x14ac:dyDescent="0.35">
      <c r="A550" s="55"/>
      <c r="B550" s="390">
        <v>820118</v>
      </c>
      <c r="C550" s="435" t="s">
        <v>1278</v>
      </c>
      <c r="D550" s="392" t="s">
        <v>1295</v>
      </c>
      <c r="E550" s="393"/>
      <c r="F550" s="394">
        <f t="shared" si="217"/>
        <v>0</v>
      </c>
      <c r="G550" s="436"/>
      <c r="H550" s="394">
        <f t="shared" si="218"/>
        <v>0</v>
      </c>
      <c r="I550" s="436"/>
      <c r="J550" s="396">
        <f t="shared" si="219"/>
        <v>0</v>
      </c>
      <c r="K550" s="393"/>
      <c r="L550" s="394">
        <v>0</v>
      </c>
      <c r="M550" s="394">
        <v>0</v>
      </c>
      <c r="N550" s="394">
        <v>0</v>
      </c>
      <c r="O550" s="394">
        <v>0</v>
      </c>
      <c r="P550" s="394">
        <v>0</v>
      </c>
      <c r="Q550" s="394">
        <v>0</v>
      </c>
      <c r="R550" s="394">
        <v>0</v>
      </c>
      <c r="S550" s="394">
        <v>0</v>
      </c>
      <c r="T550" s="394">
        <v>0</v>
      </c>
      <c r="U550" s="394">
        <v>0</v>
      </c>
      <c r="V550" s="394">
        <v>0</v>
      </c>
      <c r="W550" s="394">
        <v>0</v>
      </c>
      <c r="X550" s="55"/>
    </row>
    <row r="551" spans="1:24" outlineLevel="1" x14ac:dyDescent="0.35">
      <c r="A551" s="55"/>
      <c r="B551" s="382">
        <v>83</v>
      </c>
      <c r="C551" s="383" t="s">
        <v>329</v>
      </c>
      <c r="D551" s="384" t="s">
        <v>41</v>
      </c>
      <c r="E551" s="379"/>
      <c r="F551" s="385">
        <f t="shared" si="217"/>
        <v>0</v>
      </c>
      <c r="G551" s="381"/>
      <c r="H551" s="385">
        <f t="shared" si="218"/>
        <v>0</v>
      </c>
      <c r="I551" s="381"/>
      <c r="J551" s="385">
        <f t="shared" si="219"/>
        <v>0</v>
      </c>
      <c r="K551" s="379"/>
      <c r="L551" s="385">
        <f>SUM(+L552)</f>
        <v>0</v>
      </c>
      <c r="M551" s="385">
        <f t="shared" ref="M551:W551" si="229">SUM(+M552)</f>
        <v>0</v>
      </c>
      <c r="N551" s="385">
        <f t="shared" si="229"/>
        <v>0</v>
      </c>
      <c r="O551" s="385">
        <f t="shared" si="229"/>
        <v>0</v>
      </c>
      <c r="P551" s="385">
        <f t="shared" si="229"/>
        <v>0</v>
      </c>
      <c r="Q551" s="385">
        <f t="shared" si="229"/>
        <v>0</v>
      </c>
      <c r="R551" s="385">
        <f t="shared" si="229"/>
        <v>0</v>
      </c>
      <c r="S551" s="385">
        <f t="shared" si="229"/>
        <v>0</v>
      </c>
      <c r="T551" s="385">
        <f t="shared" si="229"/>
        <v>0</v>
      </c>
      <c r="U551" s="385">
        <f t="shared" si="229"/>
        <v>0</v>
      </c>
      <c r="V551" s="385">
        <f t="shared" si="229"/>
        <v>0</v>
      </c>
      <c r="W551" s="385">
        <f t="shared" si="229"/>
        <v>0</v>
      </c>
      <c r="X551" s="55"/>
    </row>
    <row r="552" spans="1:24" outlineLevel="2" x14ac:dyDescent="0.35">
      <c r="A552" s="55"/>
      <c r="B552" s="386">
        <v>8301</v>
      </c>
      <c r="C552" s="387" t="s">
        <v>330</v>
      </c>
      <c r="D552" s="388" t="s">
        <v>193</v>
      </c>
      <c r="E552" s="379"/>
      <c r="F552" s="389">
        <f t="shared" si="217"/>
        <v>0</v>
      </c>
      <c r="G552" s="381"/>
      <c r="H552" s="389">
        <f t="shared" si="218"/>
        <v>0</v>
      </c>
      <c r="I552" s="381"/>
      <c r="J552" s="389">
        <f t="shared" si="219"/>
        <v>0</v>
      </c>
      <c r="K552" s="379"/>
      <c r="L552" s="389">
        <f>+L553+L565+L568+L571+L574+L576+L581+L587+L596+L599+L600+L601+L605+L609+L612+L620+L623+L625+L627+L633+L635</f>
        <v>0</v>
      </c>
      <c r="M552" s="389">
        <f t="shared" ref="M552:W552" si="230">+M553+M565+M568+M571+M574+M576+M581+M587+M596+M599+M600+M601+M605+M609+M612+M620+M623+M625+M627+M633+M635</f>
        <v>0</v>
      </c>
      <c r="N552" s="389">
        <f t="shared" si="230"/>
        <v>0</v>
      </c>
      <c r="O552" s="389">
        <f t="shared" si="230"/>
        <v>0</v>
      </c>
      <c r="P552" s="389">
        <f t="shared" si="230"/>
        <v>0</v>
      </c>
      <c r="Q552" s="389">
        <f t="shared" si="230"/>
        <v>0</v>
      </c>
      <c r="R552" s="389">
        <f t="shared" si="230"/>
        <v>0</v>
      </c>
      <c r="S552" s="389">
        <f t="shared" si="230"/>
        <v>0</v>
      </c>
      <c r="T552" s="389">
        <f t="shared" si="230"/>
        <v>0</v>
      </c>
      <c r="U552" s="389">
        <f t="shared" si="230"/>
        <v>0</v>
      </c>
      <c r="V552" s="389">
        <f t="shared" si="230"/>
        <v>0</v>
      </c>
      <c r="W552" s="389">
        <f t="shared" si="230"/>
        <v>0</v>
      </c>
      <c r="X552" s="55"/>
    </row>
    <row r="553" spans="1:24" ht="27" customHeight="1" outlineLevel="3" x14ac:dyDescent="0.35">
      <c r="A553" s="55"/>
      <c r="B553" s="406">
        <v>830101</v>
      </c>
      <c r="C553" s="407" t="s">
        <v>908</v>
      </c>
      <c r="D553" s="408" t="s">
        <v>1296</v>
      </c>
      <c r="E553" s="379"/>
      <c r="F553" s="409">
        <f t="shared" si="217"/>
        <v>0</v>
      </c>
      <c r="G553" s="381"/>
      <c r="H553" s="409">
        <f t="shared" si="218"/>
        <v>0</v>
      </c>
      <c r="I553" s="381"/>
      <c r="J553" s="409">
        <f t="shared" si="219"/>
        <v>0</v>
      </c>
      <c r="K553" s="379"/>
      <c r="L553" s="409">
        <f>SUM(L554:L564)</f>
        <v>0</v>
      </c>
      <c r="M553" s="409">
        <f t="shared" ref="M553:W553" si="231">SUM(M554:M564)</f>
        <v>0</v>
      </c>
      <c r="N553" s="409">
        <f t="shared" si="231"/>
        <v>0</v>
      </c>
      <c r="O553" s="409">
        <f t="shared" si="231"/>
        <v>0</v>
      </c>
      <c r="P553" s="409">
        <f t="shared" si="231"/>
        <v>0</v>
      </c>
      <c r="Q553" s="409">
        <f t="shared" si="231"/>
        <v>0</v>
      </c>
      <c r="R553" s="409">
        <f t="shared" si="231"/>
        <v>0</v>
      </c>
      <c r="S553" s="409">
        <f t="shared" si="231"/>
        <v>0</v>
      </c>
      <c r="T553" s="409">
        <f t="shared" si="231"/>
        <v>0</v>
      </c>
      <c r="U553" s="409">
        <f t="shared" si="231"/>
        <v>0</v>
      </c>
      <c r="V553" s="409">
        <f t="shared" si="231"/>
        <v>0</v>
      </c>
      <c r="W553" s="409">
        <f t="shared" si="231"/>
        <v>0</v>
      </c>
      <c r="X553" s="55"/>
    </row>
    <row r="554" spans="1:24" outlineLevel="4" x14ac:dyDescent="0.35">
      <c r="A554" s="55"/>
      <c r="B554" s="390">
        <v>83010101</v>
      </c>
      <c r="C554" s="391" t="s">
        <v>909</v>
      </c>
      <c r="D554" s="392" t="s">
        <v>1297</v>
      </c>
      <c r="E554" s="393"/>
      <c r="F554" s="394">
        <f t="shared" si="217"/>
        <v>0</v>
      </c>
      <c r="G554" s="395"/>
      <c r="H554" s="394">
        <f t="shared" si="218"/>
        <v>0</v>
      </c>
      <c r="I554" s="395"/>
      <c r="J554" s="396">
        <f t="shared" si="219"/>
        <v>0</v>
      </c>
      <c r="K554" s="393"/>
      <c r="L554" s="394">
        <v>0</v>
      </c>
      <c r="M554" s="394">
        <v>0</v>
      </c>
      <c r="N554" s="394">
        <v>0</v>
      </c>
      <c r="O554" s="394">
        <v>0</v>
      </c>
      <c r="P554" s="394">
        <v>0</v>
      </c>
      <c r="Q554" s="394">
        <v>0</v>
      </c>
      <c r="R554" s="394">
        <v>0</v>
      </c>
      <c r="S554" s="394">
        <v>0</v>
      </c>
      <c r="T554" s="394">
        <v>0</v>
      </c>
      <c r="U554" s="394">
        <v>0</v>
      </c>
      <c r="V554" s="394">
        <v>0</v>
      </c>
      <c r="W554" s="394">
        <v>0</v>
      </c>
      <c r="X554" s="55"/>
    </row>
    <row r="555" spans="1:24" outlineLevel="4" x14ac:dyDescent="0.35">
      <c r="A555" s="55"/>
      <c r="B555" s="390">
        <v>83010102</v>
      </c>
      <c r="C555" s="391" t="s">
        <v>910</v>
      </c>
      <c r="D555" s="392" t="s">
        <v>1298</v>
      </c>
      <c r="E555" s="393"/>
      <c r="F555" s="394">
        <f t="shared" si="217"/>
        <v>0</v>
      </c>
      <c r="G555" s="395"/>
      <c r="H555" s="394">
        <f t="shared" si="218"/>
        <v>0</v>
      </c>
      <c r="I555" s="395"/>
      <c r="J555" s="396">
        <f t="shared" si="219"/>
        <v>0</v>
      </c>
      <c r="K555" s="393"/>
      <c r="L555" s="394">
        <v>0</v>
      </c>
      <c r="M555" s="394">
        <v>0</v>
      </c>
      <c r="N555" s="394">
        <v>0</v>
      </c>
      <c r="O555" s="394">
        <v>0</v>
      </c>
      <c r="P555" s="394">
        <v>0</v>
      </c>
      <c r="Q555" s="394">
        <v>0</v>
      </c>
      <c r="R555" s="394">
        <v>0</v>
      </c>
      <c r="S555" s="394">
        <v>0</v>
      </c>
      <c r="T555" s="394">
        <v>0</v>
      </c>
      <c r="U555" s="394">
        <v>0</v>
      </c>
      <c r="V555" s="394">
        <v>0</v>
      </c>
      <c r="W555" s="394">
        <v>0</v>
      </c>
      <c r="X555" s="55"/>
    </row>
    <row r="556" spans="1:24" outlineLevel="4" x14ac:dyDescent="0.35">
      <c r="A556" s="55"/>
      <c r="B556" s="390">
        <v>83010103</v>
      </c>
      <c r="C556" s="391" t="s">
        <v>911</v>
      </c>
      <c r="D556" s="392" t="s">
        <v>1299</v>
      </c>
      <c r="E556" s="393"/>
      <c r="F556" s="394">
        <f t="shared" si="217"/>
        <v>0</v>
      </c>
      <c r="G556" s="395"/>
      <c r="H556" s="394">
        <f t="shared" si="218"/>
        <v>0</v>
      </c>
      <c r="I556" s="395"/>
      <c r="J556" s="396">
        <f t="shared" si="219"/>
        <v>0</v>
      </c>
      <c r="K556" s="393"/>
      <c r="L556" s="394">
        <v>0</v>
      </c>
      <c r="M556" s="394">
        <v>0</v>
      </c>
      <c r="N556" s="394">
        <v>0</v>
      </c>
      <c r="O556" s="394">
        <v>0</v>
      </c>
      <c r="P556" s="394">
        <v>0</v>
      </c>
      <c r="Q556" s="394">
        <v>0</v>
      </c>
      <c r="R556" s="394">
        <v>0</v>
      </c>
      <c r="S556" s="394">
        <v>0</v>
      </c>
      <c r="T556" s="394">
        <v>0</v>
      </c>
      <c r="U556" s="394">
        <v>0</v>
      </c>
      <c r="V556" s="394">
        <v>0</v>
      </c>
      <c r="W556" s="394">
        <v>0</v>
      </c>
      <c r="X556" s="55"/>
    </row>
    <row r="557" spans="1:24" outlineLevel="4" x14ac:dyDescent="0.35">
      <c r="A557" s="55"/>
      <c r="B557" s="390">
        <v>83010104</v>
      </c>
      <c r="C557" s="391" t="s">
        <v>912</v>
      </c>
      <c r="D557" s="392" t="s">
        <v>1300</v>
      </c>
      <c r="E557" s="393"/>
      <c r="F557" s="394">
        <f t="shared" si="217"/>
        <v>0</v>
      </c>
      <c r="G557" s="395"/>
      <c r="H557" s="394">
        <f t="shared" si="218"/>
        <v>0</v>
      </c>
      <c r="I557" s="395"/>
      <c r="J557" s="396">
        <f t="shared" si="219"/>
        <v>0</v>
      </c>
      <c r="K557" s="393"/>
      <c r="L557" s="394">
        <v>0</v>
      </c>
      <c r="M557" s="394">
        <v>0</v>
      </c>
      <c r="N557" s="394">
        <v>0</v>
      </c>
      <c r="O557" s="394">
        <v>0</v>
      </c>
      <c r="P557" s="394">
        <v>0</v>
      </c>
      <c r="Q557" s="394">
        <v>0</v>
      </c>
      <c r="R557" s="394">
        <v>0</v>
      </c>
      <c r="S557" s="394">
        <v>0</v>
      </c>
      <c r="T557" s="394">
        <v>0</v>
      </c>
      <c r="U557" s="394">
        <v>0</v>
      </c>
      <c r="V557" s="394">
        <v>0</v>
      </c>
      <c r="W557" s="394">
        <v>0</v>
      </c>
      <c r="X557" s="55"/>
    </row>
    <row r="558" spans="1:24" outlineLevel="4" x14ac:dyDescent="0.35">
      <c r="A558" s="55"/>
      <c r="B558" s="390">
        <v>83010105</v>
      </c>
      <c r="C558" s="391" t="s">
        <v>913</v>
      </c>
      <c r="D558" s="392" t="s">
        <v>1301</v>
      </c>
      <c r="E558" s="393"/>
      <c r="F558" s="394">
        <f t="shared" si="217"/>
        <v>0</v>
      </c>
      <c r="G558" s="395"/>
      <c r="H558" s="394">
        <f t="shared" si="218"/>
        <v>0</v>
      </c>
      <c r="I558" s="395"/>
      <c r="J558" s="396">
        <f t="shared" si="219"/>
        <v>0</v>
      </c>
      <c r="K558" s="393"/>
      <c r="L558" s="394">
        <v>0</v>
      </c>
      <c r="M558" s="394">
        <v>0</v>
      </c>
      <c r="N558" s="394">
        <v>0</v>
      </c>
      <c r="O558" s="394">
        <v>0</v>
      </c>
      <c r="P558" s="394">
        <v>0</v>
      </c>
      <c r="Q558" s="394">
        <v>0</v>
      </c>
      <c r="R558" s="394">
        <v>0</v>
      </c>
      <c r="S558" s="394">
        <v>0</v>
      </c>
      <c r="T558" s="394">
        <v>0</v>
      </c>
      <c r="U558" s="394">
        <v>0</v>
      </c>
      <c r="V558" s="394">
        <v>0</v>
      </c>
      <c r="W558" s="394">
        <v>0</v>
      </c>
      <c r="X558" s="55"/>
    </row>
    <row r="559" spans="1:24" outlineLevel="4" x14ac:dyDescent="0.35">
      <c r="A559" s="55"/>
      <c r="B559" s="390">
        <v>83010106</v>
      </c>
      <c r="C559" s="391" t="s">
        <v>914</v>
      </c>
      <c r="D559" s="392" t="s">
        <v>1302</v>
      </c>
      <c r="E559" s="393"/>
      <c r="F559" s="394">
        <f t="shared" si="217"/>
        <v>0</v>
      </c>
      <c r="G559" s="395"/>
      <c r="H559" s="394">
        <f t="shared" si="218"/>
        <v>0</v>
      </c>
      <c r="I559" s="395"/>
      <c r="J559" s="396">
        <f t="shared" si="219"/>
        <v>0</v>
      </c>
      <c r="K559" s="393"/>
      <c r="L559" s="394">
        <v>0</v>
      </c>
      <c r="M559" s="394">
        <v>0</v>
      </c>
      <c r="N559" s="394">
        <v>0</v>
      </c>
      <c r="O559" s="394">
        <v>0</v>
      </c>
      <c r="P559" s="394">
        <v>0</v>
      </c>
      <c r="Q559" s="394">
        <v>0</v>
      </c>
      <c r="R559" s="394">
        <v>0</v>
      </c>
      <c r="S559" s="394">
        <v>0</v>
      </c>
      <c r="T559" s="394">
        <v>0</v>
      </c>
      <c r="U559" s="394">
        <v>0</v>
      </c>
      <c r="V559" s="394">
        <v>0</v>
      </c>
      <c r="W559" s="394">
        <v>0</v>
      </c>
      <c r="X559" s="55"/>
    </row>
    <row r="560" spans="1:24" outlineLevel="4" x14ac:dyDescent="0.35">
      <c r="A560" s="55"/>
      <c r="B560" s="390">
        <v>83010107</v>
      </c>
      <c r="C560" s="391" t="s">
        <v>915</v>
      </c>
      <c r="D560" s="392" t="s">
        <v>1303</v>
      </c>
      <c r="E560" s="393"/>
      <c r="F560" s="394">
        <f t="shared" si="217"/>
        <v>0</v>
      </c>
      <c r="G560" s="395"/>
      <c r="H560" s="394">
        <f t="shared" si="218"/>
        <v>0</v>
      </c>
      <c r="I560" s="395"/>
      <c r="J560" s="396">
        <f t="shared" si="219"/>
        <v>0</v>
      </c>
      <c r="K560" s="393"/>
      <c r="L560" s="394">
        <v>0</v>
      </c>
      <c r="M560" s="394">
        <v>0</v>
      </c>
      <c r="N560" s="394">
        <v>0</v>
      </c>
      <c r="O560" s="394">
        <v>0</v>
      </c>
      <c r="P560" s="394">
        <v>0</v>
      </c>
      <c r="Q560" s="394">
        <v>0</v>
      </c>
      <c r="R560" s="394">
        <v>0</v>
      </c>
      <c r="S560" s="394">
        <v>0</v>
      </c>
      <c r="T560" s="394">
        <v>0</v>
      </c>
      <c r="U560" s="394">
        <v>0</v>
      </c>
      <c r="V560" s="394">
        <v>0</v>
      </c>
      <c r="W560" s="394">
        <v>0</v>
      </c>
      <c r="X560" s="55"/>
    </row>
    <row r="561" spans="1:24" outlineLevel="4" x14ac:dyDescent="0.35">
      <c r="A561" s="55"/>
      <c r="B561" s="390" t="s">
        <v>916</v>
      </c>
      <c r="C561" s="391" t="s">
        <v>917</v>
      </c>
      <c r="D561" s="392" t="s">
        <v>1304</v>
      </c>
      <c r="E561" s="393"/>
      <c r="F561" s="394">
        <f t="shared" si="217"/>
        <v>0</v>
      </c>
      <c r="G561" s="395"/>
      <c r="H561" s="394">
        <f t="shared" si="218"/>
        <v>0</v>
      </c>
      <c r="I561" s="395"/>
      <c r="J561" s="396">
        <f t="shared" si="219"/>
        <v>0</v>
      </c>
      <c r="K561" s="393"/>
      <c r="L561" s="394">
        <v>0</v>
      </c>
      <c r="M561" s="394">
        <v>0</v>
      </c>
      <c r="N561" s="394">
        <v>0</v>
      </c>
      <c r="O561" s="394">
        <v>0</v>
      </c>
      <c r="P561" s="394">
        <v>0</v>
      </c>
      <c r="Q561" s="394">
        <v>0</v>
      </c>
      <c r="R561" s="394">
        <v>0</v>
      </c>
      <c r="S561" s="394">
        <v>0</v>
      </c>
      <c r="T561" s="394">
        <v>0</v>
      </c>
      <c r="U561" s="394">
        <v>0</v>
      </c>
      <c r="V561" s="394">
        <v>0</v>
      </c>
      <c r="W561" s="394">
        <v>0</v>
      </c>
      <c r="X561" s="55"/>
    </row>
    <row r="562" spans="1:24" ht="24.5" outlineLevel="4" x14ac:dyDescent="0.35">
      <c r="A562" s="55"/>
      <c r="B562" s="390" t="s">
        <v>918</v>
      </c>
      <c r="C562" s="391" t="s">
        <v>919</v>
      </c>
      <c r="D562" s="392" t="s">
        <v>1305</v>
      </c>
      <c r="E562" s="393"/>
      <c r="F562" s="394">
        <f t="shared" si="217"/>
        <v>0</v>
      </c>
      <c r="G562" s="395"/>
      <c r="H562" s="394">
        <f t="shared" si="218"/>
        <v>0</v>
      </c>
      <c r="I562" s="395"/>
      <c r="J562" s="396">
        <f t="shared" si="219"/>
        <v>0</v>
      </c>
      <c r="K562" s="393"/>
      <c r="L562" s="394">
        <v>0</v>
      </c>
      <c r="M562" s="394">
        <v>0</v>
      </c>
      <c r="N562" s="394">
        <v>0</v>
      </c>
      <c r="O562" s="394">
        <v>0</v>
      </c>
      <c r="P562" s="394">
        <v>0</v>
      </c>
      <c r="Q562" s="394">
        <v>0</v>
      </c>
      <c r="R562" s="394">
        <v>0</v>
      </c>
      <c r="S562" s="394">
        <v>0</v>
      </c>
      <c r="T562" s="394">
        <v>0</v>
      </c>
      <c r="U562" s="394">
        <v>0</v>
      </c>
      <c r="V562" s="394">
        <v>0</v>
      </c>
      <c r="W562" s="394">
        <v>0</v>
      </c>
      <c r="X562" s="55"/>
    </row>
    <row r="563" spans="1:24" outlineLevel="4" x14ac:dyDescent="0.35">
      <c r="A563" s="55"/>
      <c r="B563" s="390">
        <v>83010110</v>
      </c>
      <c r="C563" s="391" t="s">
        <v>920</v>
      </c>
      <c r="D563" s="392" t="s">
        <v>1306</v>
      </c>
      <c r="E563" s="393"/>
      <c r="F563" s="394">
        <f t="shared" ref="F563" si="232">SUM(L563:W563)</f>
        <v>0</v>
      </c>
      <c r="G563" s="395"/>
      <c r="H563" s="394">
        <f t="shared" ref="H563" si="233">SUM(L563:O563)</f>
        <v>0</v>
      </c>
      <c r="I563" s="395"/>
      <c r="J563" s="396">
        <f t="shared" ref="J563" si="234">SUM(P563:W563)</f>
        <v>0</v>
      </c>
      <c r="K563" s="393"/>
      <c r="L563" s="394">
        <v>0</v>
      </c>
      <c r="M563" s="394">
        <v>0</v>
      </c>
      <c r="N563" s="394">
        <v>0</v>
      </c>
      <c r="O563" s="394">
        <v>0</v>
      </c>
      <c r="P563" s="394">
        <v>0</v>
      </c>
      <c r="Q563" s="394">
        <v>0</v>
      </c>
      <c r="R563" s="394">
        <v>0</v>
      </c>
      <c r="S563" s="394">
        <v>0</v>
      </c>
      <c r="T563" s="394">
        <v>0</v>
      </c>
      <c r="U563" s="394">
        <v>0</v>
      </c>
      <c r="V563" s="394">
        <v>0</v>
      </c>
      <c r="W563" s="394">
        <v>0</v>
      </c>
      <c r="X563" s="55"/>
    </row>
    <row r="564" spans="1:24" outlineLevel="4" x14ac:dyDescent="0.35">
      <c r="A564" s="55"/>
      <c r="B564" s="390">
        <v>83010111</v>
      </c>
      <c r="C564" s="391" t="s">
        <v>1555</v>
      </c>
      <c r="D564" s="392" t="s">
        <v>1556</v>
      </c>
      <c r="E564" s="393"/>
      <c r="F564" s="394">
        <f t="shared" si="217"/>
        <v>0</v>
      </c>
      <c r="G564" s="395"/>
      <c r="H564" s="394">
        <f t="shared" si="218"/>
        <v>0</v>
      </c>
      <c r="I564" s="395"/>
      <c r="J564" s="396">
        <f t="shared" si="219"/>
        <v>0</v>
      </c>
      <c r="K564" s="393"/>
      <c r="L564" s="394">
        <v>0</v>
      </c>
      <c r="M564" s="394">
        <v>0</v>
      </c>
      <c r="N564" s="394">
        <v>0</v>
      </c>
      <c r="O564" s="394">
        <v>0</v>
      </c>
      <c r="P564" s="394">
        <v>0</v>
      </c>
      <c r="Q564" s="394">
        <v>0</v>
      </c>
      <c r="R564" s="394">
        <v>0</v>
      </c>
      <c r="S564" s="394">
        <v>0</v>
      </c>
      <c r="T564" s="394">
        <v>0</v>
      </c>
      <c r="U564" s="394">
        <v>0</v>
      </c>
      <c r="V564" s="394">
        <v>0</v>
      </c>
      <c r="W564" s="394">
        <v>0</v>
      </c>
      <c r="X564" s="55"/>
    </row>
    <row r="565" spans="1:24" ht="27" customHeight="1" outlineLevel="3" x14ac:dyDescent="0.35">
      <c r="A565" s="55"/>
      <c r="B565" s="406">
        <v>830102</v>
      </c>
      <c r="C565" s="407" t="s">
        <v>921</v>
      </c>
      <c r="D565" s="408" t="s">
        <v>1307</v>
      </c>
      <c r="E565" s="379"/>
      <c r="F565" s="409">
        <f t="shared" si="217"/>
        <v>0</v>
      </c>
      <c r="G565" s="381"/>
      <c r="H565" s="409">
        <f t="shared" si="218"/>
        <v>0</v>
      </c>
      <c r="I565" s="381"/>
      <c r="J565" s="409">
        <f t="shared" si="219"/>
        <v>0</v>
      </c>
      <c r="K565" s="379"/>
      <c r="L565" s="409">
        <f>SUM(L566:L567)</f>
        <v>0</v>
      </c>
      <c r="M565" s="409">
        <f t="shared" ref="M565:W565" si="235">SUM(M566:M567)</f>
        <v>0</v>
      </c>
      <c r="N565" s="409">
        <f t="shared" si="235"/>
        <v>0</v>
      </c>
      <c r="O565" s="409">
        <f t="shared" si="235"/>
        <v>0</v>
      </c>
      <c r="P565" s="409">
        <f t="shared" si="235"/>
        <v>0</v>
      </c>
      <c r="Q565" s="409">
        <f t="shared" si="235"/>
        <v>0</v>
      </c>
      <c r="R565" s="409">
        <f t="shared" si="235"/>
        <v>0</v>
      </c>
      <c r="S565" s="409">
        <f t="shared" si="235"/>
        <v>0</v>
      </c>
      <c r="T565" s="409">
        <f t="shared" si="235"/>
        <v>0</v>
      </c>
      <c r="U565" s="409">
        <f t="shared" si="235"/>
        <v>0</v>
      </c>
      <c r="V565" s="409">
        <f t="shared" si="235"/>
        <v>0</v>
      </c>
      <c r="W565" s="409">
        <f t="shared" si="235"/>
        <v>0</v>
      </c>
      <c r="X565" s="55"/>
    </row>
    <row r="566" spans="1:24" outlineLevel="4" x14ac:dyDescent="0.35">
      <c r="A566" s="55"/>
      <c r="B566" s="390">
        <v>83010201</v>
      </c>
      <c r="C566" s="391" t="s">
        <v>922</v>
      </c>
      <c r="D566" s="392" t="s">
        <v>1308</v>
      </c>
      <c r="E566" s="393"/>
      <c r="F566" s="394">
        <f t="shared" si="217"/>
        <v>0</v>
      </c>
      <c r="G566" s="395"/>
      <c r="H566" s="394">
        <f t="shared" si="218"/>
        <v>0</v>
      </c>
      <c r="I566" s="395"/>
      <c r="J566" s="396">
        <f t="shared" si="219"/>
        <v>0</v>
      </c>
      <c r="K566" s="393"/>
      <c r="L566" s="394">
        <v>0</v>
      </c>
      <c r="M566" s="394">
        <v>0</v>
      </c>
      <c r="N566" s="394">
        <v>0</v>
      </c>
      <c r="O566" s="394">
        <v>0</v>
      </c>
      <c r="P566" s="394">
        <v>0</v>
      </c>
      <c r="Q566" s="394">
        <v>0</v>
      </c>
      <c r="R566" s="394">
        <v>0</v>
      </c>
      <c r="S566" s="394">
        <v>0</v>
      </c>
      <c r="T566" s="394">
        <v>0</v>
      </c>
      <c r="U566" s="394">
        <v>0</v>
      </c>
      <c r="V566" s="394">
        <v>0</v>
      </c>
      <c r="W566" s="394">
        <v>0</v>
      </c>
      <c r="X566" s="55"/>
    </row>
    <row r="567" spans="1:24" outlineLevel="4" x14ac:dyDescent="0.35">
      <c r="A567" s="55"/>
      <c r="B567" s="390">
        <v>83010202</v>
      </c>
      <c r="C567" s="391" t="s">
        <v>923</v>
      </c>
      <c r="D567" s="392" t="s">
        <v>1309</v>
      </c>
      <c r="E567" s="393"/>
      <c r="F567" s="394">
        <f t="shared" si="217"/>
        <v>0</v>
      </c>
      <c r="G567" s="395"/>
      <c r="H567" s="394">
        <f t="shared" si="218"/>
        <v>0</v>
      </c>
      <c r="I567" s="395"/>
      <c r="J567" s="396">
        <f t="shared" si="219"/>
        <v>0</v>
      </c>
      <c r="K567" s="393"/>
      <c r="L567" s="394">
        <v>0</v>
      </c>
      <c r="M567" s="394">
        <v>0</v>
      </c>
      <c r="N567" s="394">
        <v>0</v>
      </c>
      <c r="O567" s="394">
        <v>0</v>
      </c>
      <c r="P567" s="394">
        <v>0</v>
      </c>
      <c r="Q567" s="394">
        <v>0</v>
      </c>
      <c r="R567" s="394">
        <v>0</v>
      </c>
      <c r="S567" s="394">
        <v>0</v>
      </c>
      <c r="T567" s="394">
        <v>0</v>
      </c>
      <c r="U567" s="394">
        <v>0</v>
      </c>
      <c r="V567" s="394">
        <v>0</v>
      </c>
      <c r="W567" s="394">
        <v>0</v>
      </c>
      <c r="X567" s="55"/>
    </row>
    <row r="568" spans="1:24" ht="27" customHeight="1" outlineLevel="3" x14ac:dyDescent="0.35">
      <c r="A568" s="55"/>
      <c r="B568" s="406">
        <v>830103</v>
      </c>
      <c r="C568" s="407" t="s">
        <v>924</v>
      </c>
      <c r="D568" s="408" t="s">
        <v>1310</v>
      </c>
      <c r="E568" s="379"/>
      <c r="F568" s="409">
        <f t="shared" si="217"/>
        <v>0</v>
      </c>
      <c r="G568" s="381"/>
      <c r="H568" s="409">
        <f t="shared" si="218"/>
        <v>0</v>
      </c>
      <c r="I568" s="381"/>
      <c r="J568" s="409">
        <f t="shared" si="219"/>
        <v>0</v>
      </c>
      <c r="K568" s="379"/>
      <c r="L568" s="409">
        <f>SUM(L569:L570)</f>
        <v>0</v>
      </c>
      <c r="M568" s="409">
        <f t="shared" ref="M568:W568" si="236">SUM(M569:M570)</f>
        <v>0</v>
      </c>
      <c r="N568" s="409">
        <f t="shared" si="236"/>
        <v>0</v>
      </c>
      <c r="O568" s="409">
        <f t="shared" si="236"/>
        <v>0</v>
      </c>
      <c r="P568" s="409">
        <f t="shared" si="236"/>
        <v>0</v>
      </c>
      <c r="Q568" s="409">
        <f t="shared" si="236"/>
        <v>0</v>
      </c>
      <c r="R568" s="409">
        <f t="shared" si="236"/>
        <v>0</v>
      </c>
      <c r="S568" s="409">
        <f t="shared" si="236"/>
        <v>0</v>
      </c>
      <c r="T568" s="409">
        <f t="shared" si="236"/>
        <v>0</v>
      </c>
      <c r="U568" s="409">
        <f t="shared" si="236"/>
        <v>0</v>
      </c>
      <c r="V568" s="409">
        <f t="shared" si="236"/>
        <v>0</v>
      </c>
      <c r="W568" s="409">
        <f t="shared" si="236"/>
        <v>0</v>
      </c>
      <c r="X568" s="55"/>
    </row>
    <row r="569" spans="1:24" outlineLevel="4" x14ac:dyDescent="0.35">
      <c r="A569" s="55"/>
      <c r="B569" s="390">
        <v>83010301</v>
      </c>
      <c r="C569" s="391" t="s">
        <v>925</v>
      </c>
      <c r="D569" s="392" t="s">
        <v>1311</v>
      </c>
      <c r="E569" s="393"/>
      <c r="F569" s="394">
        <f t="shared" si="217"/>
        <v>0</v>
      </c>
      <c r="G569" s="395"/>
      <c r="H569" s="394">
        <f t="shared" si="218"/>
        <v>0</v>
      </c>
      <c r="I569" s="395"/>
      <c r="J569" s="396">
        <f t="shared" si="219"/>
        <v>0</v>
      </c>
      <c r="K569" s="393"/>
      <c r="L569" s="394">
        <v>0</v>
      </c>
      <c r="M569" s="394">
        <v>0</v>
      </c>
      <c r="N569" s="394">
        <v>0</v>
      </c>
      <c r="O569" s="394">
        <v>0</v>
      </c>
      <c r="P569" s="394">
        <v>0</v>
      </c>
      <c r="Q569" s="394">
        <v>0</v>
      </c>
      <c r="R569" s="394">
        <v>0</v>
      </c>
      <c r="S569" s="394">
        <v>0</v>
      </c>
      <c r="T569" s="394">
        <v>0</v>
      </c>
      <c r="U569" s="394">
        <v>0</v>
      </c>
      <c r="V569" s="394">
        <v>0</v>
      </c>
      <c r="W569" s="394">
        <v>0</v>
      </c>
      <c r="X569" s="55"/>
    </row>
    <row r="570" spans="1:24" outlineLevel="4" x14ac:dyDescent="0.35">
      <c r="A570" s="55"/>
      <c r="B570" s="390">
        <v>83010302</v>
      </c>
      <c r="C570" s="391" t="s">
        <v>926</v>
      </c>
      <c r="D570" s="392" t="s">
        <v>927</v>
      </c>
      <c r="E570" s="393"/>
      <c r="F570" s="394">
        <f t="shared" si="217"/>
        <v>0</v>
      </c>
      <c r="G570" s="395"/>
      <c r="H570" s="394">
        <f t="shared" si="218"/>
        <v>0</v>
      </c>
      <c r="I570" s="395"/>
      <c r="J570" s="396">
        <f t="shared" si="219"/>
        <v>0</v>
      </c>
      <c r="K570" s="393"/>
      <c r="L570" s="394">
        <v>0</v>
      </c>
      <c r="M570" s="394">
        <v>0</v>
      </c>
      <c r="N570" s="394">
        <v>0</v>
      </c>
      <c r="O570" s="394">
        <v>0</v>
      </c>
      <c r="P570" s="394">
        <v>0</v>
      </c>
      <c r="Q570" s="394">
        <v>0</v>
      </c>
      <c r="R570" s="394">
        <v>0</v>
      </c>
      <c r="S570" s="394">
        <v>0</v>
      </c>
      <c r="T570" s="394">
        <v>0</v>
      </c>
      <c r="U570" s="394">
        <v>0</v>
      </c>
      <c r="V570" s="394">
        <v>0</v>
      </c>
      <c r="W570" s="394">
        <v>0</v>
      </c>
      <c r="X570" s="55"/>
    </row>
    <row r="571" spans="1:24" ht="27" customHeight="1" outlineLevel="3" x14ac:dyDescent="0.35">
      <c r="A571" s="55"/>
      <c r="B571" s="406">
        <v>830104</v>
      </c>
      <c r="C571" s="407" t="s">
        <v>928</v>
      </c>
      <c r="D571" s="408" t="s">
        <v>1312</v>
      </c>
      <c r="E571" s="379"/>
      <c r="F571" s="409">
        <f t="shared" si="217"/>
        <v>0</v>
      </c>
      <c r="G571" s="381"/>
      <c r="H571" s="409">
        <f t="shared" si="218"/>
        <v>0</v>
      </c>
      <c r="I571" s="381"/>
      <c r="J571" s="409">
        <f t="shared" si="219"/>
        <v>0</v>
      </c>
      <c r="K571" s="379"/>
      <c r="L571" s="409">
        <f>SUM(L572:L573)</f>
        <v>0</v>
      </c>
      <c r="M571" s="409">
        <f t="shared" ref="M571:W571" si="237">SUM(M572:M573)</f>
        <v>0</v>
      </c>
      <c r="N571" s="409">
        <f t="shared" si="237"/>
        <v>0</v>
      </c>
      <c r="O571" s="409">
        <f t="shared" si="237"/>
        <v>0</v>
      </c>
      <c r="P571" s="409">
        <f t="shared" si="237"/>
        <v>0</v>
      </c>
      <c r="Q571" s="409">
        <f t="shared" si="237"/>
        <v>0</v>
      </c>
      <c r="R571" s="409">
        <f t="shared" si="237"/>
        <v>0</v>
      </c>
      <c r="S571" s="409">
        <f t="shared" si="237"/>
        <v>0</v>
      </c>
      <c r="T571" s="409">
        <f t="shared" si="237"/>
        <v>0</v>
      </c>
      <c r="U571" s="409">
        <f t="shared" si="237"/>
        <v>0</v>
      </c>
      <c r="V571" s="409">
        <f t="shared" si="237"/>
        <v>0</v>
      </c>
      <c r="W571" s="409">
        <f t="shared" si="237"/>
        <v>0</v>
      </c>
      <c r="X571" s="55"/>
    </row>
    <row r="572" spans="1:24" outlineLevel="4" x14ac:dyDescent="0.35">
      <c r="A572" s="55"/>
      <c r="B572" s="390">
        <v>83010401</v>
      </c>
      <c r="C572" s="391" t="s">
        <v>930</v>
      </c>
      <c r="D572" s="392" t="s">
        <v>929</v>
      </c>
      <c r="E572" s="393"/>
      <c r="F572" s="394">
        <f t="shared" si="217"/>
        <v>0</v>
      </c>
      <c r="G572" s="395"/>
      <c r="H572" s="394">
        <f t="shared" si="218"/>
        <v>0</v>
      </c>
      <c r="I572" s="395"/>
      <c r="J572" s="396">
        <f t="shared" si="219"/>
        <v>0</v>
      </c>
      <c r="K572" s="393"/>
      <c r="L572" s="394">
        <v>0</v>
      </c>
      <c r="M572" s="394">
        <v>0</v>
      </c>
      <c r="N572" s="394">
        <v>0</v>
      </c>
      <c r="O572" s="394">
        <v>0</v>
      </c>
      <c r="P572" s="394">
        <v>0</v>
      </c>
      <c r="Q572" s="394">
        <v>0</v>
      </c>
      <c r="R572" s="394">
        <v>0</v>
      </c>
      <c r="S572" s="394">
        <v>0</v>
      </c>
      <c r="T572" s="394">
        <v>0</v>
      </c>
      <c r="U572" s="394">
        <v>0</v>
      </c>
      <c r="V572" s="394">
        <v>0</v>
      </c>
      <c r="W572" s="394">
        <v>0</v>
      </c>
      <c r="X572" s="55"/>
    </row>
    <row r="573" spans="1:24" outlineLevel="4" x14ac:dyDescent="0.35">
      <c r="A573" s="55"/>
      <c r="B573" s="390">
        <v>83010402</v>
      </c>
      <c r="C573" s="391" t="s">
        <v>1313</v>
      </c>
      <c r="D573" s="392" t="s">
        <v>1314</v>
      </c>
      <c r="E573" s="393"/>
      <c r="F573" s="394">
        <f t="shared" ref="F573:F638" si="238">SUM(L573:W573)</f>
        <v>0</v>
      </c>
      <c r="G573" s="395"/>
      <c r="H573" s="394">
        <f t="shared" ref="H573:H638" si="239">SUM(L573:O573)</f>
        <v>0</v>
      </c>
      <c r="I573" s="395"/>
      <c r="J573" s="396">
        <f t="shared" si="219"/>
        <v>0</v>
      </c>
      <c r="K573" s="393"/>
      <c r="L573" s="394">
        <v>0</v>
      </c>
      <c r="M573" s="394">
        <v>0</v>
      </c>
      <c r="N573" s="394">
        <v>0</v>
      </c>
      <c r="O573" s="394">
        <v>0</v>
      </c>
      <c r="P573" s="394">
        <v>0</v>
      </c>
      <c r="Q573" s="394">
        <v>0</v>
      </c>
      <c r="R573" s="394">
        <v>0</v>
      </c>
      <c r="S573" s="394">
        <v>0</v>
      </c>
      <c r="T573" s="394">
        <v>0</v>
      </c>
      <c r="U573" s="394">
        <v>0</v>
      </c>
      <c r="V573" s="394">
        <v>0</v>
      </c>
      <c r="W573" s="394">
        <v>0</v>
      </c>
      <c r="X573" s="55"/>
    </row>
    <row r="574" spans="1:24" ht="27" customHeight="1" outlineLevel="3" x14ac:dyDescent="0.35">
      <c r="A574" s="55"/>
      <c r="B574" s="406">
        <v>830105</v>
      </c>
      <c r="C574" s="407" t="s">
        <v>931</v>
      </c>
      <c r="D574" s="408" t="s">
        <v>1315</v>
      </c>
      <c r="E574" s="379"/>
      <c r="F574" s="409">
        <f t="shared" si="238"/>
        <v>0</v>
      </c>
      <c r="G574" s="381"/>
      <c r="H574" s="409">
        <f t="shared" si="239"/>
        <v>0</v>
      </c>
      <c r="I574" s="381"/>
      <c r="J574" s="409">
        <f t="shared" ref="J574:J639" si="240">SUM(P574:W574)</f>
        <v>0</v>
      </c>
      <c r="K574" s="379"/>
      <c r="L574" s="409">
        <f>SUM(L575)</f>
        <v>0</v>
      </c>
      <c r="M574" s="409">
        <f t="shared" ref="M574:W574" si="241">SUM(M575)</f>
        <v>0</v>
      </c>
      <c r="N574" s="409">
        <f t="shared" si="241"/>
        <v>0</v>
      </c>
      <c r="O574" s="409">
        <f t="shared" si="241"/>
        <v>0</v>
      </c>
      <c r="P574" s="409">
        <f t="shared" si="241"/>
        <v>0</v>
      </c>
      <c r="Q574" s="409">
        <f t="shared" si="241"/>
        <v>0</v>
      </c>
      <c r="R574" s="409">
        <f t="shared" si="241"/>
        <v>0</v>
      </c>
      <c r="S574" s="409">
        <f t="shared" si="241"/>
        <v>0</v>
      </c>
      <c r="T574" s="409">
        <f t="shared" si="241"/>
        <v>0</v>
      </c>
      <c r="U574" s="409">
        <f t="shared" si="241"/>
        <v>0</v>
      </c>
      <c r="V574" s="409">
        <f t="shared" si="241"/>
        <v>0</v>
      </c>
      <c r="W574" s="409">
        <f t="shared" si="241"/>
        <v>0</v>
      </c>
      <c r="X574" s="55"/>
    </row>
    <row r="575" spans="1:24" outlineLevel="4" x14ac:dyDescent="0.35">
      <c r="A575" s="55"/>
      <c r="B575" s="390">
        <v>83010501</v>
      </c>
      <c r="C575" s="391" t="s">
        <v>932</v>
      </c>
      <c r="D575" s="392" t="s">
        <v>1316</v>
      </c>
      <c r="E575" s="393"/>
      <c r="F575" s="394">
        <f t="shared" si="238"/>
        <v>0</v>
      </c>
      <c r="G575" s="395"/>
      <c r="H575" s="394">
        <f t="shared" si="239"/>
        <v>0</v>
      </c>
      <c r="I575" s="395"/>
      <c r="J575" s="396">
        <f t="shared" si="240"/>
        <v>0</v>
      </c>
      <c r="K575" s="393"/>
      <c r="L575" s="394">
        <v>0</v>
      </c>
      <c r="M575" s="394">
        <v>0</v>
      </c>
      <c r="N575" s="394">
        <v>0</v>
      </c>
      <c r="O575" s="394">
        <v>0</v>
      </c>
      <c r="P575" s="394">
        <v>0</v>
      </c>
      <c r="Q575" s="394">
        <v>0</v>
      </c>
      <c r="R575" s="394">
        <v>0</v>
      </c>
      <c r="S575" s="394">
        <v>0</v>
      </c>
      <c r="T575" s="394">
        <v>0</v>
      </c>
      <c r="U575" s="394">
        <v>0</v>
      </c>
      <c r="V575" s="394">
        <v>0</v>
      </c>
      <c r="W575" s="394">
        <v>0</v>
      </c>
      <c r="X575" s="55"/>
    </row>
    <row r="576" spans="1:24" ht="27" customHeight="1" outlineLevel="3" x14ac:dyDescent="0.35">
      <c r="A576" s="55"/>
      <c r="B576" s="406">
        <v>830106</v>
      </c>
      <c r="C576" s="407" t="s">
        <v>933</v>
      </c>
      <c r="D576" s="408" t="s">
        <v>1321</v>
      </c>
      <c r="E576" s="379"/>
      <c r="F576" s="409">
        <f t="shared" si="238"/>
        <v>0</v>
      </c>
      <c r="G576" s="381"/>
      <c r="H576" s="409">
        <f t="shared" si="239"/>
        <v>0</v>
      </c>
      <c r="I576" s="381"/>
      <c r="J576" s="409">
        <f t="shared" si="240"/>
        <v>0</v>
      </c>
      <c r="K576" s="379"/>
      <c r="L576" s="409">
        <f>SUM(L577:L580)</f>
        <v>0</v>
      </c>
      <c r="M576" s="409">
        <f t="shared" ref="M576:W576" si="242">SUM(M577:M580)</f>
        <v>0</v>
      </c>
      <c r="N576" s="409">
        <f t="shared" si="242"/>
        <v>0</v>
      </c>
      <c r="O576" s="409">
        <f t="shared" si="242"/>
        <v>0</v>
      </c>
      <c r="P576" s="409">
        <f t="shared" si="242"/>
        <v>0</v>
      </c>
      <c r="Q576" s="409">
        <f t="shared" si="242"/>
        <v>0</v>
      </c>
      <c r="R576" s="409">
        <f t="shared" si="242"/>
        <v>0</v>
      </c>
      <c r="S576" s="409">
        <f t="shared" si="242"/>
        <v>0</v>
      </c>
      <c r="T576" s="409">
        <f t="shared" si="242"/>
        <v>0</v>
      </c>
      <c r="U576" s="409">
        <f t="shared" si="242"/>
        <v>0</v>
      </c>
      <c r="V576" s="409">
        <f t="shared" si="242"/>
        <v>0</v>
      </c>
      <c r="W576" s="409">
        <f t="shared" si="242"/>
        <v>0</v>
      </c>
      <c r="X576" s="55"/>
    </row>
    <row r="577" spans="1:24" outlineLevel="4" x14ac:dyDescent="0.35">
      <c r="A577" s="55"/>
      <c r="B577" s="390">
        <v>83010601</v>
      </c>
      <c r="C577" s="391" t="s">
        <v>934</v>
      </c>
      <c r="D577" s="392" t="s">
        <v>1317</v>
      </c>
      <c r="E577" s="393"/>
      <c r="F577" s="394">
        <f t="shared" si="238"/>
        <v>0</v>
      </c>
      <c r="G577" s="395"/>
      <c r="H577" s="394">
        <f t="shared" si="239"/>
        <v>0</v>
      </c>
      <c r="I577" s="395"/>
      <c r="J577" s="396">
        <f t="shared" si="240"/>
        <v>0</v>
      </c>
      <c r="K577" s="393"/>
      <c r="L577" s="394">
        <v>0</v>
      </c>
      <c r="M577" s="394">
        <v>0</v>
      </c>
      <c r="N577" s="394">
        <v>0</v>
      </c>
      <c r="O577" s="394">
        <v>0</v>
      </c>
      <c r="P577" s="394">
        <v>0</v>
      </c>
      <c r="Q577" s="394">
        <v>0</v>
      </c>
      <c r="R577" s="394">
        <v>0</v>
      </c>
      <c r="S577" s="394">
        <v>0</v>
      </c>
      <c r="T577" s="394">
        <v>0</v>
      </c>
      <c r="U577" s="394">
        <v>0</v>
      </c>
      <c r="V577" s="394">
        <v>0</v>
      </c>
      <c r="W577" s="394">
        <v>0</v>
      </c>
      <c r="X577" s="55"/>
    </row>
    <row r="578" spans="1:24" outlineLevel="4" x14ac:dyDescent="0.35">
      <c r="A578" s="55"/>
      <c r="B578" s="390">
        <v>83010602</v>
      </c>
      <c r="C578" s="391" t="s">
        <v>935</v>
      </c>
      <c r="D578" s="392" t="s">
        <v>1318</v>
      </c>
      <c r="E578" s="393"/>
      <c r="F578" s="394">
        <f t="shared" si="238"/>
        <v>0</v>
      </c>
      <c r="G578" s="395"/>
      <c r="H578" s="394">
        <f t="shared" si="239"/>
        <v>0</v>
      </c>
      <c r="I578" s="395"/>
      <c r="J578" s="396">
        <f t="shared" si="240"/>
        <v>0</v>
      </c>
      <c r="K578" s="393"/>
      <c r="L578" s="394">
        <v>0</v>
      </c>
      <c r="M578" s="394">
        <v>0</v>
      </c>
      <c r="N578" s="394">
        <v>0</v>
      </c>
      <c r="O578" s="394">
        <v>0</v>
      </c>
      <c r="P578" s="394">
        <v>0</v>
      </c>
      <c r="Q578" s="394">
        <v>0</v>
      </c>
      <c r="R578" s="394">
        <v>0</v>
      </c>
      <c r="S578" s="394">
        <v>0</v>
      </c>
      <c r="T578" s="394">
        <v>0</v>
      </c>
      <c r="U578" s="394">
        <v>0</v>
      </c>
      <c r="V578" s="394">
        <v>0</v>
      </c>
      <c r="W578" s="394">
        <v>0</v>
      </c>
      <c r="X578" s="55"/>
    </row>
    <row r="579" spans="1:24" outlineLevel="4" x14ac:dyDescent="0.35">
      <c r="A579" s="55"/>
      <c r="B579" s="390">
        <v>83010603</v>
      </c>
      <c r="C579" s="391" t="s">
        <v>936</v>
      </c>
      <c r="D579" s="392" t="s">
        <v>1319</v>
      </c>
      <c r="E579" s="393"/>
      <c r="F579" s="394">
        <f t="shared" si="238"/>
        <v>0</v>
      </c>
      <c r="G579" s="395"/>
      <c r="H579" s="394">
        <f t="shared" si="239"/>
        <v>0</v>
      </c>
      <c r="I579" s="395"/>
      <c r="J579" s="396">
        <f t="shared" si="240"/>
        <v>0</v>
      </c>
      <c r="K579" s="393"/>
      <c r="L579" s="394">
        <v>0</v>
      </c>
      <c r="M579" s="394">
        <v>0</v>
      </c>
      <c r="N579" s="394">
        <v>0</v>
      </c>
      <c r="O579" s="394">
        <v>0</v>
      </c>
      <c r="P579" s="394">
        <v>0</v>
      </c>
      <c r="Q579" s="394">
        <v>0</v>
      </c>
      <c r="R579" s="394">
        <v>0</v>
      </c>
      <c r="S579" s="394">
        <v>0</v>
      </c>
      <c r="T579" s="394">
        <v>0</v>
      </c>
      <c r="U579" s="394">
        <v>0</v>
      </c>
      <c r="V579" s="394">
        <v>0</v>
      </c>
      <c r="W579" s="394">
        <v>0</v>
      </c>
      <c r="X579" s="55"/>
    </row>
    <row r="580" spans="1:24" outlineLevel="4" x14ac:dyDescent="0.35">
      <c r="A580" s="55"/>
      <c r="B580" s="390" t="s">
        <v>937</v>
      </c>
      <c r="C580" s="391" t="s">
        <v>938</v>
      </c>
      <c r="D580" s="392" t="s">
        <v>1320</v>
      </c>
      <c r="E580" s="393"/>
      <c r="F580" s="394">
        <f t="shared" si="238"/>
        <v>0</v>
      </c>
      <c r="G580" s="395"/>
      <c r="H580" s="394">
        <f t="shared" si="239"/>
        <v>0</v>
      </c>
      <c r="I580" s="395"/>
      <c r="J580" s="396">
        <f t="shared" si="240"/>
        <v>0</v>
      </c>
      <c r="K580" s="393"/>
      <c r="L580" s="394">
        <v>0</v>
      </c>
      <c r="M580" s="394">
        <v>0</v>
      </c>
      <c r="N580" s="394">
        <v>0</v>
      </c>
      <c r="O580" s="394">
        <v>0</v>
      </c>
      <c r="P580" s="394">
        <v>0</v>
      </c>
      <c r="Q580" s="394">
        <v>0</v>
      </c>
      <c r="R580" s="394">
        <v>0</v>
      </c>
      <c r="S580" s="394">
        <v>0</v>
      </c>
      <c r="T580" s="394">
        <v>0</v>
      </c>
      <c r="U580" s="394">
        <v>0</v>
      </c>
      <c r="V580" s="394">
        <v>0</v>
      </c>
      <c r="W580" s="394">
        <v>0</v>
      </c>
      <c r="X580" s="55"/>
    </row>
    <row r="581" spans="1:24" ht="27" customHeight="1" outlineLevel="3" x14ac:dyDescent="0.35">
      <c r="A581" s="55"/>
      <c r="B581" s="406">
        <v>830107</v>
      </c>
      <c r="C581" s="407" t="s">
        <v>939</v>
      </c>
      <c r="D581" s="408" t="s">
        <v>1322</v>
      </c>
      <c r="E581" s="379"/>
      <c r="F581" s="409">
        <f t="shared" si="238"/>
        <v>0</v>
      </c>
      <c r="G581" s="381"/>
      <c r="H581" s="409">
        <f t="shared" si="239"/>
        <v>0</v>
      </c>
      <c r="I581" s="381"/>
      <c r="J581" s="409">
        <f t="shared" si="240"/>
        <v>0</v>
      </c>
      <c r="K581" s="379"/>
      <c r="L581" s="409">
        <f>SUM(L582:L586)</f>
        <v>0</v>
      </c>
      <c r="M581" s="409">
        <f t="shared" ref="M581:W581" si="243">SUM(M582:M586)</f>
        <v>0</v>
      </c>
      <c r="N581" s="409">
        <f t="shared" si="243"/>
        <v>0</v>
      </c>
      <c r="O581" s="409">
        <f t="shared" si="243"/>
        <v>0</v>
      </c>
      <c r="P581" s="409">
        <f t="shared" si="243"/>
        <v>0</v>
      </c>
      <c r="Q581" s="409">
        <f t="shared" si="243"/>
        <v>0</v>
      </c>
      <c r="R581" s="409">
        <f t="shared" si="243"/>
        <v>0</v>
      </c>
      <c r="S581" s="409">
        <f t="shared" si="243"/>
        <v>0</v>
      </c>
      <c r="T581" s="409">
        <f t="shared" si="243"/>
        <v>0</v>
      </c>
      <c r="U581" s="409">
        <f t="shared" si="243"/>
        <v>0</v>
      </c>
      <c r="V581" s="409">
        <f t="shared" si="243"/>
        <v>0</v>
      </c>
      <c r="W581" s="409">
        <f t="shared" si="243"/>
        <v>0</v>
      </c>
      <c r="X581" s="55"/>
    </row>
    <row r="582" spans="1:24" ht="24.5" outlineLevel="4" x14ac:dyDescent="0.35">
      <c r="A582" s="55"/>
      <c r="B582" s="390">
        <v>83010701</v>
      </c>
      <c r="C582" s="391" t="s">
        <v>940</v>
      </c>
      <c r="D582" s="392" t="s">
        <v>1323</v>
      </c>
      <c r="E582" s="393"/>
      <c r="F582" s="394">
        <f t="shared" si="238"/>
        <v>0</v>
      </c>
      <c r="G582" s="395"/>
      <c r="H582" s="394">
        <f t="shared" si="239"/>
        <v>0</v>
      </c>
      <c r="I582" s="395"/>
      <c r="J582" s="396">
        <f t="shared" si="240"/>
        <v>0</v>
      </c>
      <c r="K582" s="393"/>
      <c r="L582" s="394">
        <v>0</v>
      </c>
      <c r="M582" s="394">
        <v>0</v>
      </c>
      <c r="N582" s="394">
        <v>0</v>
      </c>
      <c r="O582" s="394">
        <v>0</v>
      </c>
      <c r="P582" s="394">
        <v>0</v>
      </c>
      <c r="Q582" s="394">
        <v>0</v>
      </c>
      <c r="R582" s="394">
        <v>0</v>
      </c>
      <c r="S582" s="394">
        <v>0</v>
      </c>
      <c r="T582" s="394">
        <v>0</v>
      </c>
      <c r="U582" s="394">
        <v>0</v>
      </c>
      <c r="V582" s="394">
        <v>0</v>
      </c>
      <c r="W582" s="394">
        <v>0</v>
      </c>
      <c r="X582" s="55"/>
    </row>
    <row r="583" spans="1:24" outlineLevel="4" x14ac:dyDescent="0.35">
      <c r="A583" s="55"/>
      <c r="B583" s="390">
        <v>83010702</v>
      </c>
      <c r="C583" s="391" t="s">
        <v>941</v>
      </c>
      <c r="D583" s="392" t="s">
        <v>1324</v>
      </c>
      <c r="E583" s="393"/>
      <c r="F583" s="394">
        <f t="shared" si="238"/>
        <v>0</v>
      </c>
      <c r="G583" s="395"/>
      <c r="H583" s="394">
        <f t="shared" si="239"/>
        <v>0</v>
      </c>
      <c r="I583" s="395"/>
      <c r="J583" s="396">
        <f t="shared" si="240"/>
        <v>0</v>
      </c>
      <c r="K583" s="393"/>
      <c r="L583" s="394">
        <v>0</v>
      </c>
      <c r="M583" s="394">
        <v>0</v>
      </c>
      <c r="N583" s="394">
        <v>0</v>
      </c>
      <c r="O583" s="394">
        <v>0</v>
      </c>
      <c r="P583" s="394">
        <v>0</v>
      </c>
      <c r="Q583" s="394">
        <v>0</v>
      </c>
      <c r="R583" s="394">
        <v>0</v>
      </c>
      <c r="S583" s="394">
        <v>0</v>
      </c>
      <c r="T583" s="394">
        <v>0</v>
      </c>
      <c r="U583" s="394">
        <v>0</v>
      </c>
      <c r="V583" s="394">
        <v>0</v>
      </c>
      <c r="W583" s="394">
        <v>0</v>
      </c>
      <c r="X583" s="55"/>
    </row>
    <row r="584" spans="1:24" outlineLevel="4" x14ac:dyDescent="0.35">
      <c r="A584" s="55"/>
      <c r="B584" s="390">
        <v>83010703</v>
      </c>
      <c r="C584" s="391" t="s">
        <v>942</v>
      </c>
      <c r="D584" s="392" t="s">
        <v>1325</v>
      </c>
      <c r="E584" s="393"/>
      <c r="F584" s="394">
        <f t="shared" si="238"/>
        <v>0</v>
      </c>
      <c r="G584" s="395"/>
      <c r="H584" s="394">
        <f t="shared" si="239"/>
        <v>0</v>
      </c>
      <c r="I584" s="395"/>
      <c r="J584" s="396">
        <f t="shared" si="240"/>
        <v>0</v>
      </c>
      <c r="K584" s="393"/>
      <c r="L584" s="394">
        <v>0</v>
      </c>
      <c r="M584" s="394">
        <v>0</v>
      </c>
      <c r="N584" s="394">
        <v>0</v>
      </c>
      <c r="O584" s="394">
        <v>0</v>
      </c>
      <c r="P584" s="394">
        <v>0</v>
      </c>
      <c r="Q584" s="394">
        <v>0</v>
      </c>
      <c r="R584" s="394">
        <v>0</v>
      </c>
      <c r="S584" s="394">
        <v>0</v>
      </c>
      <c r="T584" s="394">
        <v>0</v>
      </c>
      <c r="U584" s="394">
        <v>0</v>
      </c>
      <c r="V584" s="394">
        <v>0</v>
      </c>
      <c r="W584" s="394">
        <v>0</v>
      </c>
      <c r="X584" s="55"/>
    </row>
    <row r="585" spans="1:24" outlineLevel="4" x14ac:dyDescent="0.35">
      <c r="A585" s="55"/>
      <c r="B585" s="390">
        <v>83010704</v>
      </c>
      <c r="C585" s="391" t="s">
        <v>943</v>
      </c>
      <c r="D585" s="392" t="s">
        <v>1326</v>
      </c>
      <c r="E585" s="393"/>
      <c r="F585" s="394">
        <f t="shared" si="238"/>
        <v>0</v>
      </c>
      <c r="G585" s="395"/>
      <c r="H585" s="394">
        <f t="shared" si="239"/>
        <v>0</v>
      </c>
      <c r="I585" s="395"/>
      <c r="J585" s="396">
        <f t="shared" si="240"/>
        <v>0</v>
      </c>
      <c r="K585" s="393"/>
      <c r="L585" s="394">
        <v>0</v>
      </c>
      <c r="M585" s="394">
        <v>0</v>
      </c>
      <c r="N585" s="394">
        <v>0</v>
      </c>
      <c r="O585" s="394">
        <v>0</v>
      </c>
      <c r="P585" s="394">
        <v>0</v>
      </c>
      <c r="Q585" s="394">
        <v>0</v>
      </c>
      <c r="R585" s="394">
        <v>0</v>
      </c>
      <c r="S585" s="394">
        <v>0</v>
      </c>
      <c r="T585" s="394">
        <v>0</v>
      </c>
      <c r="U585" s="394">
        <v>0</v>
      </c>
      <c r="V585" s="394">
        <v>0</v>
      </c>
      <c r="W585" s="394">
        <v>0</v>
      </c>
      <c r="X585" s="55"/>
    </row>
    <row r="586" spans="1:24" outlineLevel="4" x14ac:dyDescent="0.35">
      <c r="A586" s="55"/>
      <c r="B586" s="390">
        <v>83010705</v>
      </c>
      <c r="C586" s="391" t="s">
        <v>944</v>
      </c>
      <c r="D586" s="392" t="s">
        <v>1327</v>
      </c>
      <c r="E586" s="393"/>
      <c r="F586" s="394">
        <f t="shared" si="238"/>
        <v>0</v>
      </c>
      <c r="G586" s="395"/>
      <c r="H586" s="394">
        <f t="shared" si="239"/>
        <v>0</v>
      </c>
      <c r="I586" s="395"/>
      <c r="J586" s="396">
        <f t="shared" si="240"/>
        <v>0</v>
      </c>
      <c r="K586" s="393"/>
      <c r="L586" s="394">
        <v>0</v>
      </c>
      <c r="M586" s="394">
        <v>0</v>
      </c>
      <c r="N586" s="394">
        <v>0</v>
      </c>
      <c r="O586" s="394">
        <v>0</v>
      </c>
      <c r="P586" s="394">
        <v>0</v>
      </c>
      <c r="Q586" s="394">
        <v>0</v>
      </c>
      <c r="R586" s="394">
        <v>0</v>
      </c>
      <c r="S586" s="394">
        <v>0</v>
      </c>
      <c r="T586" s="394">
        <v>0</v>
      </c>
      <c r="U586" s="394">
        <v>0</v>
      </c>
      <c r="V586" s="394">
        <v>0</v>
      </c>
      <c r="W586" s="394">
        <v>0</v>
      </c>
      <c r="X586" s="55"/>
    </row>
    <row r="587" spans="1:24" ht="27" customHeight="1" outlineLevel="3" x14ac:dyDescent="0.35">
      <c r="A587" s="55"/>
      <c r="B587" s="406">
        <v>830108</v>
      </c>
      <c r="C587" s="407" t="s">
        <v>945</v>
      </c>
      <c r="D587" s="408" t="s">
        <v>1328</v>
      </c>
      <c r="E587" s="379"/>
      <c r="F587" s="409">
        <f t="shared" si="238"/>
        <v>0</v>
      </c>
      <c r="G587" s="381"/>
      <c r="H587" s="409">
        <f t="shared" si="239"/>
        <v>0</v>
      </c>
      <c r="I587" s="381"/>
      <c r="J587" s="409">
        <f t="shared" si="240"/>
        <v>0</v>
      </c>
      <c r="K587" s="379"/>
      <c r="L587" s="409">
        <f>SUM(L588:L595)</f>
        <v>0</v>
      </c>
      <c r="M587" s="409">
        <f t="shared" ref="M587:W587" si="244">SUM(M588:M595)</f>
        <v>0</v>
      </c>
      <c r="N587" s="409">
        <f t="shared" si="244"/>
        <v>0</v>
      </c>
      <c r="O587" s="409">
        <f t="shared" si="244"/>
        <v>0</v>
      </c>
      <c r="P587" s="409">
        <f t="shared" si="244"/>
        <v>0</v>
      </c>
      <c r="Q587" s="409">
        <f t="shared" si="244"/>
        <v>0</v>
      </c>
      <c r="R587" s="409">
        <f t="shared" si="244"/>
        <v>0</v>
      </c>
      <c r="S587" s="409">
        <f t="shared" si="244"/>
        <v>0</v>
      </c>
      <c r="T587" s="409">
        <f t="shared" si="244"/>
        <v>0</v>
      </c>
      <c r="U587" s="409">
        <f t="shared" si="244"/>
        <v>0</v>
      </c>
      <c r="V587" s="409">
        <f t="shared" si="244"/>
        <v>0</v>
      </c>
      <c r="W587" s="409">
        <f t="shared" si="244"/>
        <v>0</v>
      </c>
      <c r="X587" s="55"/>
    </row>
    <row r="588" spans="1:24" outlineLevel="4" x14ac:dyDescent="0.35">
      <c r="A588" s="55"/>
      <c r="B588" s="390">
        <v>83010801</v>
      </c>
      <c r="C588" s="391" t="s">
        <v>946</v>
      </c>
      <c r="D588" s="392" t="s">
        <v>1329</v>
      </c>
      <c r="E588" s="393"/>
      <c r="F588" s="394">
        <f t="shared" si="238"/>
        <v>0</v>
      </c>
      <c r="G588" s="395"/>
      <c r="H588" s="394">
        <f t="shared" si="239"/>
        <v>0</v>
      </c>
      <c r="I588" s="395"/>
      <c r="J588" s="396">
        <f t="shared" si="240"/>
        <v>0</v>
      </c>
      <c r="K588" s="393"/>
      <c r="L588" s="394">
        <v>0</v>
      </c>
      <c r="M588" s="394">
        <v>0</v>
      </c>
      <c r="N588" s="394">
        <v>0</v>
      </c>
      <c r="O588" s="394">
        <v>0</v>
      </c>
      <c r="P588" s="394">
        <v>0</v>
      </c>
      <c r="Q588" s="394">
        <v>0</v>
      </c>
      <c r="R588" s="394">
        <v>0</v>
      </c>
      <c r="S588" s="394">
        <v>0</v>
      </c>
      <c r="T588" s="394">
        <v>0</v>
      </c>
      <c r="U588" s="394">
        <v>0</v>
      </c>
      <c r="V588" s="394">
        <v>0</v>
      </c>
      <c r="W588" s="394">
        <v>0</v>
      </c>
      <c r="X588" s="55"/>
    </row>
    <row r="589" spans="1:24" outlineLevel="4" x14ac:dyDescent="0.35">
      <c r="A589" s="55"/>
      <c r="B589" s="390">
        <v>83010802</v>
      </c>
      <c r="C589" s="391" t="s">
        <v>947</v>
      </c>
      <c r="D589" s="392" t="s">
        <v>1330</v>
      </c>
      <c r="E589" s="393"/>
      <c r="F589" s="394">
        <f t="shared" si="238"/>
        <v>0</v>
      </c>
      <c r="G589" s="395"/>
      <c r="H589" s="394">
        <f t="shared" si="239"/>
        <v>0</v>
      </c>
      <c r="I589" s="395"/>
      <c r="J589" s="396">
        <f t="shared" si="240"/>
        <v>0</v>
      </c>
      <c r="K589" s="393"/>
      <c r="L589" s="394">
        <v>0</v>
      </c>
      <c r="M589" s="394">
        <v>0</v>
      </c>
      <c r="N589" s="394">
        <v>0</v>
      </c>
      <c r="O589" s="394">
        <v>0</v>
      </c>
      <c r="P589" s="394">
        <v>0</v>
      </c>
      <c r="Q589" s="394">
        <v>0</v>
      </c>
      <c r="R589" s="394">
        <v>0</v>
      </c>
      <c r="S589" s="394">
        <v>0</v>
      </c>
      <c r="T589" s="394">
        <v>0</v>
      </c>
      <c r="U589" s="394">
        <v>0</v>
      </c>
      <c r="V589" s="394">
        <v>0</v>
      </c>
      <c r="W589" s="394">
        <v>0</v>
      </c>
      <c r="X589" s="55"/>
    </row>
    <row r="590" spans="1:24" outlineLevel="4" x14ac:dyDescent="0.35">
      <c r="A590" s="55"/>
      <c r="B590" s="390">
        <v>83010803</v>
      </c>
      <c r="C590" s="391" t="s">
        <v>948</v>
      </c>
      <c r="D590" s="392" t="s">
        <v>949</v>
      </c>
      <c r="E590" s="393"/>
      <c r="F590" s="394">
        <f t="shared" si="238"/>
        <v>0</v>
      </c>
      <c r="G590" s="395"/>
      <c r="H590" s="394">
        <f t="shared" si="239"/>
        <v>0</v>
      </c>
      <c r="I590" s="395"/>
      <c r="J590" s="396">
        <f t="shared" si="240"/>
        <v>0</v>
      </c>
      <c r="K590" s="393"/>
      <c r="L590" s="394">
        <v>0</v>
      </c>
      <c r="M590" s="394">
        <v>0</v>
      </c>
      <c r="N590" s="394">
        <v>0</v>
      </c>
      <c r="O590" s="394">
        <v>0</v>
      </c>
      <c r="P590" s="394">
        <v>0</v>
      </c>
      <c r="Q590" s="394">
        <v>0</v>
      </c>
      <c r="R590" s="394">
        <v>0</v>
      </c>
      <c r="S590" s="394">
        <v>0</v>
      </c>
      <c r="T590" s="394">
        <v>0</v>
      </c>
      <c r="U590" s="394">
        <v>0</v>
      </c>
      <c r="V590" s="394">
        <v>0</v>
      </c>
      <c r="W590" s="394">
        <v>0</v>
      </c>
      <c r="X590" s="55"/>
    </row>
    <row r="591" spans="1:24" outlineLevel="4" x14ac:dyDescent="0.35">
      <c r="A591" s="55"/>
      <c r="B591" s="390">
        <v>83010804</v>
      </c>
      <c r="C591" s="391" t="s">
        <v>950</v>
      </c>
      <c r="D591" s="392" t="s">
        <v>1331</v>
      </c>
      <c r="E591" s="393"/>
      <c r="F591" s="394">
        <f t="shared" si="238"/>
        <v>0</v>
      </c>
      <c r="G591" s="395"/>
      <c r="H591" s="394">
        <f t="shared" si="239"/>
        <v>0</v>
      </c>
      <c r="I591" s="395"/>
      <c r="J591" s="396">
        <f t="shared" si="240"/>
        <v>0</v>
      </c>
      <c r="K591" s="393"/>
      <c r="L591" s="394">
        <v>0</v>
      </c>
      <c r="M591" s="394">
        <v>0</v>
      </c>
      <c r="N591" s="394">
        <v>0</v>
      </c>
      <c r="O591" s="394">
        <v>0</v>
      </c>
      <c r="P591" s="394">
        <v>0</v>
      </c>
      <c r="Q591" s="394">
        <v>0</v>
      </c>
      <c r="R591" s="394">
        <v>0</v>
      </c>
      <c r="S591" s="394">
        <v>0</v>
      </c>
      <c r="T591" s="394">
        <v>0</v>
      </c>
      <c r="U591" s="394">
        <v>0</v>
      </c>
      <c r="V591" s="394">
        <v>0</v>
      </c>
      <c r="W591" s="394">
        <v>0</v>
      </c>
      <c r="X591" s="55"/>
    </row>
    <row r="592" spans="1:24" outlineLevel="4" x14ac:dyDescent="0.35">
      <c r="A592" s="55"/>
      <c r="B592" s="390">
        <v>83010805</v>
      </c>
      <c r="C592" s="391" t="s">
        <v>951</v>
      </c>
      <c r="D592" s="392" t="s">
        <v>1332</v>
      </c>
      <c r="E592" s="393"/>
      <c r="F592" s="394">
        <f t="shared" si="238"/>
        <v>0</v>
      </c>
      <c r="G592" s="395"/>
      <c r="H592" s="394">
        <f t="shared" si="239"/>
        <v>0</v>
      </c>
      <c r="I592" s="395"/>
      <c r="J592" s="396">
        <f t="shared" si="240"/>
        <v>0</v>
      </c>
      <c r="K592" s="393"/>
      <c r="L592" s="394">
        <v>0</v>
      </c>
      <c r="M592" s="394">
        <v>0</v>
      </c>
      <c r="N592" s="394">
        <v>0</v>
      </c>
      <c r="O592" s="394">
        <v>0</v>
      </c>
      <c r="P592" s="394">
        <v>0</v>
      </c>
      <c r="Q592" s="394">
        <v>0</v>
      </c>
      <c r="R592" s="394">
        <v>0</v>
      </c>
      <c r="S592" s="394">
        <v>0</v>
      </c>
      <c r="T592" s="394">
        <v>0</v>
      </c>
      <c r="U592" s="394">
        <v>0</v>
      </c>
      <c r="V592" s="394">
        <v>0</v>
      </c>
      <c r="W592" s="394">
        <v>0</v>
      </c>
      <c r="X592" s="55"/>
    </row>
    <row r="593" spans="1:24" outlineLevel="4" x14ac:dyDescent="0.35">
      <c r="A593" s="55"/>
      <c r="B593" s="390" t="s">
        <v>952</v>
      </c>
      <c r="C593" s="391" t="s">
        <v>953</v>
      </c>
      <c r="D593" s="392" t="s">
        <v>954</v>
      </c>
      <c r="E593" s="393"/>
      <c r="F593" s="394">
        <f t="shared" si="238"/>
        <v>0</v>
      </c>
      <c r="G593" s="395"/>
      <c r="H593" s="394">
        <f t="shared" si="239"/>
        <v>0</v>
      </c>
      <c r="I593" s="395"/>
      <c r="J593" s="396">
        <f t="shared" si="240"/>
        <v>0</v>
      </c>
      <c r="K593" s="393"/>
      <c r="L593" s="394">
        <v>0</v>
      </c>
      <c r="M593" s="394">
        <v>0</v>
      </c>
      <c r="N593" s="394">
        <v>0</v>
      </c>
      <c r="O593" s="394">
        <v>0</v>
      </c>
      <c r="P593" s="394">
        <v>0</v>
      </c>
      <c r="Q593" s="394">
        <v>0</v>
      </c>
      <c r="R593" s="394">
        <v>0</v>
      </c>
      <c r="S593" s="394">
        <v>0</v>
      </c>
      <c r="T593" s="394">
        <v>0</v>
      </c>
      <c r="U593" s="394">
        <v>0</v>
      </c>
      <c r="V593" s="394">
        <v>0</v>
      </c>
      <c r="W593" s="394">
        <v>0</v>
      </c>
      <c r="X593" s="55"/>
    </row>
    <row r="594" spans="1:24" outlineLevel="4" x14ac:dyDescent="0.35">
      <c r="A594" s="55"/>
      <c r="B594" s="390" t="s">
        <v>955</v>
      </c>
      <c r="C594" s="391" t="s">
        <v>956</v>
      </c>
      <c r="D594" s="392" t="s">
        <v>1333</v>
      </c>
      <c r="E594" s="393"/>
      <c r="F594" s="394">
        <f t="shared" si="238"/>
        <v>0</v>
      </c>
      <c r="G594" s="395"/>
      <c r="H594" s="394">
        <f t="shared" si="239"/>
        <v>0</v>
      </c>
      <c r="I594" s="395"/>
      <c r="J594" s="396">
        <f t="shared" si="240"/>
        <v>0</v>
      </c>
      <c r="K594" s="393"/>
      <c r="L594" s="394">
        <v>0</v>
      </c>
      <c r="M594" s="394">
        <v>0</v>
      </c>
      <c r="N594" s="394">
        <v>0</v>
      </c>
      <c r="O594" s="394">
        <v>0</v>
      </c>
      <c r="P594" s="394">
        <v>0</v>
      </c>
      <c r="Q594" s="394">
        <v>0</v>
      </c>
      <c r="R594" s="394">
        <v>0</v>
      </c>
      <c r="S594" s="394">
        <v>0</v>
      </c>
      <c r="T594" s="394">
        <v>0</v>
      </c>
      <c r="U594" s="394">
        <v>0</v>
      </c>
      <c r="V594" s="394">
        <v>0</v>
      </c>
      <c r="W594" s="394">
        <v>0</v>
      </c>
      <c r="X594" s="55"/>
    </row>
    <row r="595" spans="1:24" ht="24.5" outlineLevel="4" x14ac:dyDescent="0.35">
      <c r="A595" s="55"/>
      <c r="B595" s="390" t="s">
        <v>957</v>
      </c>
      <c r="C595" s="391" t="s">
        <v>958</v>
      </c>
      <c r="D595" s="392" t="s">
        <v>1334</v>
      </c>
      <c r="E595" s="393"/>
      <c r="F595" s="394">
        <f t="shared" si="238"/>
        <v>0</v>
      </c>
      <c r="G595" s="395"/>
      <c r="H595" s="394">
        <f t="shared" si="239"/>
        <v>0</v>
      </c>
      <c r="I595" s="395"/>
      <c r="J595" s="396">
        <f t="shared" si="240"/>
        <v>0</v>
      </c>
      <c r="K595" s="393"/>
      <c r="L595" s="394">
        <v>0</v>
      </c>
      <c r="M595" s="394">
        <v>0</v>
      </c>
      <c r="N595" s="394">
        <v>0</v>
      </c>
      <c r="O595" s="394">
        <v>0</v>
      </c>
      <c r="P595" s="394">
        <v>0</v>
      </c>
      <c r="Q595" s="394">
        <v>0</v>
      </c>
      <c r="R595" s="394">
        <v>0</v>
      </c>
      <c r="S595" s="394">
        <v>0</v>
      </c>
      <c r="T595" s="394">
        <v>0</v>
      </c>
      <c r="U595" s="394">
        <v>0</v>
      </c>
      <c r="V595" s="394">
        <v>0</v>
      </c>
      <c r="W595" s="394">
        <v>0</v>
      </c>
      <c r="X595" s="55"/>
    </row>
    <row r="596" spans="1:24" ht="30" customHeight="1" outlineLevel="3" x14ac:dyDescent="0.35">
      <c r="A596" s="55"/>
      <c r="B596" s="406">
        <v>830109</v>
      </c>
      <c r="C596" s="407" t="s">
        <v>959</v>
      </c>
      <c r="D596" s="408" t="s">
        <v>1335</v>
      </c>
      <c r="E596" s="379"/>
      <c r="F596" s="409">
        <f t="shared" si="238"/>
        <v>0</v>
      </c>
      <c r="G596" s="381"/>
      <c r="H596" s="409">
        <f t="shared" si="239"/>
        <v>0</v>
      </c>
      <c r="I596" s="381"/>
      <c r="J596" s="409">
        <f t="shared" si="240"/>
        <v>0</v>
      </c>
      <c r="K596" s="379"/>
      <c r="L596" s="409">
        <f>SUM(L597:L598)</f>
        <v>0</v>
      </c>
      <c r="M596" s="409">
        <f t="shared" ref="M596:W596" si="245">SUM(M597:M598)</f>
        <v>0</v>
      </c>
      <c r="N596" s="409">
        <f t="shared" si="245"/>
        <v>0</v>
      </c>
      <c r="O596" s="409">
        <f t="shared" si="245"/>
        <v>0</v>
      </c>
      <c r="P596" s="409">
        <f t="shared" si="245"/>
        <v>0</v>
      </c>
      <c r="Q596" s="409">
        <f t="shared" si="245"/>
        <v>0</v>
      </c>
      <c r="R596" s="409">
        <f t="shared" si="245"/>
        <v>0</v>
      </c>
      <c r="S596" s="409">
        <f t="shared" si="245"/>
        <v>0</v>
      </c>
      <c r="T596" s="409">
        <f t="shared" si="245"/>
        <v>0</v>
      </c>
      <c r="U596" s="409">
        <f t="shared" si="245"/>
        <v>0</v>
      </c>
      <c r="V596" s="409">
        <f t="shared" si="245"/>
        <v>0</v>
      </c>
      <c r="W596" s="409">
        <f t="shared" si="245"/>
        <v>0</v>
      </c>
      <c r="X596" s="55"/>
    </row>
    <row r="597" spans="1:24" outlineLevel="4" x14ac:dyDescent="0.35">
      <c r="A597" s="55"/>
      <c r="B597" s="390">
        <v>83010901</v>
      </c>
      <c r="C597" s="391" t="s">
        <v>960</v>
      </c>
      <c r="D597" s="392" t="s">
        <v>1336</v>
      </c>
      <c r="E597" s="393"/>
      <c r="F597" s="394">
        <f t="shared" si="238"/>
        <v>0</v>
      </c>
      <c r="G597" s="395"/>
      <c r="H597" s="394">
        <f t="shared" si="239"/>
        <v>0</v>
      </c>
      <c r="I597" s="395"/>
      <c r="J597" s="396">
        <f t="shared" si="240"/>
        <v>0</v>
      </c>
      <c r="K597" s="393"/>
      <c r="L597" s="394">
        <v>0</v>
      </c>
      <c r="M597" s="394">
        <v>0</v>
      </c>
      <c r="N597" s="394">
        <v>0</v>
      </c>
      <c r="O597" s="394">
        <v>0</v>
      </c>
      <c r="P597" s="394">
        <v>0</v>
      </c>
      <c r="Q597" s="394">
        <v>0</v>
      </c>
      <c r="R597" s="394">
        <v>0</v>
      </c>
      <c r="S597" s="394">
        <v>0</v>
      </c>
      <c r="T597" s="394">
        <v>0</v>
      </c>
      <c r="U597" s="394">
        <v>0</v>
      </c>
      <c r="V597" s="394">
        <v>0</v>
      </c>
      <c r="W597" s="394">
        <v>0</v>
      </c>
      <c r="X597" s="55"/>
    </row>
    <row r="598" spans="1:24" outlineLevel="4" x14ac:dyDescent="0.35">
      <c r="A598" s="55"/>
      <c r="B598" s="390" t="s">
        <v>961</v>
      </c>
      <c r="C598" s="391" t="s">
        <v>962</v>
      </c>
      <c r="D598" s="392" t="s">
        <v>1337</v>
      </c>
      <c r="E598" s="393"/>
      <c r="F598" s="394">
        <f t="shared" si="238"/>
        <v>0</v>
      </c>
      <c r="G598" s="395"/>
      <c r="H598" s="394">
        <f t="shared" si="239"/>
        <v>0</v>
      </c>
      <c r="I598" s="395"/>
      <c r="J598" s="396">
        <f t="shared" si="240"/>
        <v>0</v>
      </c>
      <c r="K598" s="393"/>
      <c r="L598" s="394">
        <v>0</v>
      </c>
      <c r="M598" s="394">
        <v>0</v>
      </c>
      <c r="N598" s="394">
        <v>0</v>
      </c>
      <c r="O598" s="394">
        <v>0</v>
      </c>
      <c r="P598" s="394">
        <v>0</v>
      </c>
      <c r="Q598" s="394">
        <v>0</v>
      </c>
      <c r="R598" s="394">
        <v>0</v>
      </c>
      <c r="S598" s="394">
        <v>0</v>
      </c>
      <c r="T598" s="394">
        <v>0</v>
      </c>
      <c r="U598" s="394">
        <v>0</v>
      </c>
      <c r="V598" s="394">
        <v>0</v>
      </c>
      <c r="W598" s="394">
        <v>0</v>
      </c>
      <c r="X598" s="55"/>
    </row>
    <row r="599" spans="1:24" ht="28.5" customHeight="1" outlineLevel="3" x14ac:dyDescent="0.35">
      <c r="A599" s="55"/>
      <c r="B599" s="406">
        <v>830110</v>
      </c>
      <c r="C599" s="407" t="s">
        <v>963</v>
      </c>
      <c r="D599" s="408" t="s">
        <v>1338</v>
      </c>
      <c r="E599" s="379"/>
      <c r="F599" s="409">
        <f t="shared" si="238"/>
        <v>0</v>
      </c>
      <c r="G599" s="381"/>
      <c r="H599" s="409">
        <f t="shared" si="239"/>
        <v>0</v>
      </c>
      <c r="I599" s="381"/>
      <c r="J599" s="409">
        <f t="shared" si="240"/>
        <v>0</v>
      </c>
      <c r="K599" s="379"/>
      <c r="L599" s="409"/>
      <c r="M599" s="409"/>
      <c r="N599" s="409"/>
      <c r="O599" s="409"/>
      <c r="P599" s="409"/>
      <c r="Q599" s="409"/>
      <c r="R599" s="409"/>
      <c r="S599" s="409"/>
      <c r="T599" s="409"/>
      <c r="U599" s="409"/>
      <c r="V599" s="409"/>
      <c r="W599" s="409"/>
      <c r="X599" s="55"/>
    </row>
    <row r="600" spans="1:24" ht="27" customHeight="1" outlineLevel="3" x14ac:dyDescent="0.35">
      <c r="A600" s="55"/>
      <c r="B600" s="406">
        <v>830111</v>
      </c>
      <c r="C600" s="407" t="s">
        <v>964</v>
      </c>
      <c r="D600" s="408" t="s">
        <v>1339</v>
      </c>
      <c r="E600" s="379"/>
      <c r="F600" s="409">
        <f t="shared" si="238"/>
        <v>0</v>
      </c>
      <c r="G600" s="381"/>
      <c r="H600" s="409">
        <f t="shared" si="239"/>
        <v>0</v>
      </c>
      <c r="I600" s="381"/>
      <c r="J600" s="409">
        <f t="shared" si="240"/>
        <v>0</v>
      </c>
      <c r="K600" s="379"/>
      <c r="L600" s="409"/>
      <c r="M600" s="409"/>
      <c r="N600" s="409"/>
      <c r="O600" s="409"/>
      <c r="P600" s="409"/>
      <c r="Q600" s="409"/>
      <c r="R600" s="409"/>
      <c r="S600" s="409"/>
      <c r="T600" s="409"/>
      <c r="U600" s="409"/>
      <c r="V600" s="409"/>
      <c r="W600" s="409"/>
      <c r="X600" s="55"/>
    </row>
    <row r="601" spans="1:24" ht="29.25" customHeight="1" outlineLevel="3" x14ac:dyDescent="0.35">
      <c r="A601" s="55"/>
      <c r="B601" s="406">
        <v>830112</v>
      </c>
      <c r="C601" s="407" t="s">
        <v>965</v>
      </c>
      <c r="D601" s="408" t="s">
        <v>1340</v>
      </c>
      <c r="E601" s="379"/>
      <c r="F601" s="409">
        <f t="shared" si="238"/>
        <v>0</v>
      </c>
      <c r="G601" s="381"/>
      <c r="H601" s="409">
        <f t="shared" si="239"/>
        <v>0</v>
      </c>
      <c r="I601" s="381"/>
      <c r="J601" s="409">
        <f t="shared" si="240"/>
        <v>0</v>
      </c>
      <c r="K601" s="379"/>
      <c r="L601" s="409">
        <f>SUM(L602:L604)</f>
        <v>0</v>
      </c>
      <c r="M601" s="409">
        <f t="shared" ref="M601:W601" si="246">SUM(M602:M604)</f>
        <v>0</v>
      </c>
      <c r="N601" s="409">
        <f t="shared" si="246"/>
        <v>0</v>
      </c>
      <c r="O601" s="409">
        <f t="shared" si="246"/>
        <v>0</v>
      </c>
      <c r="P601" s="409">
        <f t="shared" si="246"/>
        <v>0</v>
      </c>
      <c r="Q601" s="409">
        <f t="shared" si="246"/>
        <v>0</v>
      </c>
      <c r="R601" s="409">
        <f t="shared" si="246"/>
        <v>0</v>
      </c>
      <c r="S601" s="409">
        <f t="shared" si="246"/>
        <v>0</v>
      </c>
      <c r="T601" s="409">
        <f t="shared" si="246"/>
        <v>0</v>
      </c>
      <c r="U601" s="409">
        <f t="shared" si="246"/>
        <v>0</v>
      </c>
      <c r="V601" s="409">
        <f t="shared" si="246"/>
        <v>0</v>
      </c>
      <c r="W601" s="409">
        <f t="shared" si="246"/>
        <v>0</v>
      </c>
      <c r="X601" s="55"/>
    </row>
    <row r="602" spans="1:24" ht="24.5" outlineLevel="4" x14ac:dyDescent="0.35">
      <c r="A602" s="55"/>
      <c r="B602" s="390" t="s">
        <v>966</v>
      </c>
      <c r="C602" s="391" t="s">
        <v>967</v>
      </c>
      <c r="D602" s="392" t="s">
        <v>968</v>
      </c>
      <c r="E602" s="393"/>
      <c r="F602" s="394">
        <f t="shared" si="238"/>
        <v>0</v>
      </c>
      <c r="G602" s="395"/>
      <c r="H602" s="394">
        <f t="shared" si="239"/>
        <v>0</v>
      </c>
      <c r="I602" s="395"/>
      <c r="J602" s="396">
        <f t="shared" si="240"/>
        <v>0</v>
      </c>
      <c r="K602" s="393"/>
      <c r="L602" s="394">
        <v>0</v>
      </c>
      <c r="M602" s="394">
        <v>0</v>
      </c>
      <c r="N602" s="394">
        <v>0</v>
      </c>
      <c r="O602" s="394">
        <v>0</v>
      </c>
      <c r="P602" s="394">
        <v>0</v>
      </c>
      <c r="Q602" s="394">
        <v>0</v>
      </c>
      <c r="R602" s="394">
        <v>0</v>
      </c>
      <c r="S602" s="394">
        <v>0</v>
      </c>
      <c r="T602" s="394">
        <v>0</v>
      </c>
      <c r="U602" s="394">
        <v>0</v>
      </c>
      <c r="V602" s="394">
        <v>0</v>
      </c>
      <c r="W602" s="394">
        <v>0</v>
      </c>
      <c r="X602" s="55"/>
    </row>
    <row r="603" spans="1:24" outlineLevel="4" x14ac:dyDescent="0.35">
      <c r="A603" s="55"/>
      <c r="B603" s="390">
        <v>83011202</v>
      </c>
      <c r="C603" s="391" t="s">
        <v>969</v>
      </c>
      <c r="D603" s="392" t="s">
        <v>1341</v>
      </c>
      <c r="E603" s="393"/>
      <c r="F603" s="394">
        <f t="shared" si="238"/>
        <v>0</v>
      </c>
      <c r="G603" s="395"/>
      <c r="H603" s="394">
        <f t="shared" si="239"/>
        <v>0</v>
      </c>
      <c r="I603" s="395"/>
      <c r="J603" s="396">
        <f t="shared" si="240"/>
        <v>0</v>
      </c>
      <c r="K603" s="393"/>
      <c r="L603" s="394">
        <v>0</v>
      </c>
      <c r="M603" s="394">
        <v>0</v>
      </c>
      <c r="N603" s="394">
        <v>0</v>
      </c>
      <c r="O603" s="394">
        <v>0</v>
      </c>
      <c r="P603" s="394">
        <v>0</v>
      </c>
      <c r="Q603" s="394">
        <v>0</v>
      </c>
      <c r="R603" s="394">
        <v>0</v>
      </c>
      <c r="S603" s="394">
        <v>0</v>
      </c>
      <c r="T603" s="394">
        <v>0</v>
      </c>
      <c r="U603" s="394">
        <v>0</v>
      </c>
      <c r="V603" s="394">
        <v>0</v>
      </c>
      <c r="W603" s="394">
        <v>0</v>
      </c>
      <c r="X603" s="55"/>
    </row>
    <row r="604" spans="1:24" ht="24.5" outlineLevel="4" x14ac:dyDescent="0.35">
      <c r="A604" s="55"/>
      <c r="B604" s="390">
        <v>83011203</v>
      </c>
      <c r="C604" s="391" t="s">
        <v>970</v>
      </c>
      <c r="D604" s="392" t="s">
        <v>971</v>
      </c>
      <c r="E604" s="393"/>
      <c r="F604" s="394">
        <f t="shared" si="238"/>
        <v>0</v>
      </c>
      <c r="G604" s="395"/>
      <c r="H604" s="394">
        <f t="shared" si="239"/>
        <v>0</v>
      </c>
      <c r="I604" s="395"/>
      <c r="J604" s="396">
        <f t="shared" si="240"/>
        <v>0</v>
      </c>
      <c r="K604" s="393"/>
      <c r="L604" s="394">
        <v>0</v>
      </c>
      <c r="M604" s="394">
        <v>0</v>
      </c>
      <c r="N604" s="394">
        <v>0</v>
      </c>
      <c r="O604" s="394">
        <v>0</v>
      </c>
      <c r="P604" s="394">
        <v>0</v>
      </c>
      <c r="Q604" s="394">
        <v>0</v>
      </c>
      <c r="R604" s="394">
        <v>0</v>
      </c>
      <c r="S604" s="394">
        <v>0</v>
      </c>
      <c r="T604" s="394">
        <v>0</v>
      </c>
      <c r="U604" s="394">
        <v>0</v>
      </c>
      <c r="V604" s="394">
        <v>0</v>
      </c>
      <c r="W604" s="394">
        <v>0</v>
      </c>
      <c r="X604" s="55"/>
    </row>
    <row r="605" spans="1:24" ht="29.25" customHeight="1" outlineLevel="3" x14ac:dyDescent="0.35">
      <c r="A605" s="55"/>
      <c r="B605" s="406">
        <v>830113</v>
      </c>
      <c r="C605" s="407" t="s">
        <v>972</v>
      </c>
      <c r="D605" s="408" t="s">
        <v>1342</v>
      </c>
      <c r="E605" s="379"/>
      <c r="F605" s="409">
        <f t="shared" si="238"/>
        <v>0</v>
      </c>
      <c r="G605" s="381"/>
      <c r="H605" s="409">
        <f t="shared" si="239"/>
        <v>0</v>
      </c>
      <c r="I605" s="381"/>
      <c r="J605" s="409">
        <f t="shared" si="240"/>
        <v>0</v>
      </c>
      <c r="K605" s="379"/>
      <c r="L605" s="409">
        <f>SUM(L606:L608)</f>
        <v>0</v>
      </c>
      <c r="M605" s="409">
        <f t="shared" ref="M605:W605" si="247">SUM(M606:M608)</f>
        <v>0</v>
      </c>
      <c r="N605" s="409">
        <f t="shared" si="247"/>
        <v>0</v>
      </c>
      <c r="O605" s="409">
        <f t="shared" si="247"/>
        <v>0</v>
      </c>
      <c r="P605" s="409">
        <f t="shared" si="247"/>
        <v>0</v>
      </c>
      <c r="Q605" s="409">
        <f t="shared" si="247"/>
        <v>0</v>
      </c>
      <c r="R605" s="409">
        <f t="shared" si="247"/>
        <v>0</v>
      </c>
      <c r="S605" s="409">
        <f t="shared" si="247"/>
        <v>0</v>
      </c>
      <c r="T605" s="409">
        <f t="shared" si="247"/>
        <v>0</v>
      </c>
      <c r="U605" s="409">
        <f t="shared" si="247"/>
        <v>0</v>
      </c>
      <c r="V605" s="409">
        <f t="shared" si="247"/>
        <v>0</v>
      </c>
      <c r="W605" s="409">
        <f t="shared" si="247"/>
        <v>0</v>
      </c>
      <c r="X605" s="55"/>
    </row>
    <row r="606" spans="1:24" outlineLevel="4" x14ac:dyDescent="0.35">
      <c r="A606" s="55"/>
      <c r="B606" s="390">
        <v>83011301</v>
      </c>
      <c r="C606" s="391" t="s">
        <v>973</v>
      </c>
      <c r="D606" s="392" t="s">
        <v>1343</v>
      </c>
      <c r="E606" s="393"/>
      <c r="F606" s="394">
        <f t="shared" si="238"/>
        <v>0</v>
      </c>
      <c r="G606" s="395"/>
      <c r="H606" s="394">
        <f t="shared" si="239"/>
        <v>0</v>
      </c>
      <c r="I606" s="395"/>
      <c r="J606" s="396">
        <f t="shared" si="240"/>
        <v>0</v>
      </c>
      <c r="K606" s="393"/>
      <c r="L606" s="394">
        <v>0</v>
      </c>
      <c r="M606" s="394">
        <v>0</v>
      </c>
      <c r="N606" s="394">
        <v>0</v>
      </c>
      <c r="O606" s="394">
        <v>0</v>
      </c>
      <c r="P606" s="394">
        <v>0</v>
      </c>
      <c r="Q606" s="394">
        <v>0</v>
      </c>
      <c r="R606" s="394">
        <v>0</v>
      </c>
      <c r="S606" s="394">
        <v>0</v>
      </c>
      <c r="T606" s="394">
        <v>0</v>
      </c>
      <c r="U606" s="394">
        <v>0</v>
      </c>
      <c r="V606" s="394">
        <v>0</v>
      </c>
      <c r="W606" s="394">
        <v>0</v>
      </c>
      <c r="X606" s="55"/>
    </row>
    <row r="607" spans="1:24" outlineLevel="4" x14ac:dyDescent="0.35">
      <c r="A607" s="55"/>
      <c r="B607" s="390">
        <v>83011302</v>
      </c>
      <c r="C607" s="391" t="s">
        <v>974</v>
      </c>
      <c r="D607" s="392" t="s">
        <v>1344</v>
      </c>
      <c r="E607" s="393"/>
      <c r="F607" s="394">
        <f t="shared" ref="F607" si="248">SUM(L607:W607)</f>
        <v>0</v>
      </c>
      <c r="G607" s="395"/>
      <c r="H607" s="394">
        <f t="shared" ref="H607" si="249">SUM(L607:O607)</f>
        <v>0</v>
      </c>
      <c r="I607" s="395"/>
      <c r="J607" s="396">
        <f t="shared" ref="J607" si="250">SUM(P607:W607)</f>
        <v>0</v>
      </c>
      <c r="K607" s="393"/>
      <c r="L607" s="394">
        <v>0</v>
      </c>
      <c r="M607" s="394">
        <v>0</v>
      </c>
      <c r="N607" s="394">
        <v>0</v>
      </c>
      <c r="O607" s="394">
        <v>0</v>
      </c>
      <c r="P607" s="394">
        <v>0</v>
      </c>
      <c r="Q607" s="394">
        <v>0</v>
      </c>
      <c r="R607" s="394">
        <v>0</v>
      </c>
      <c r="S607" s="394">
        <v>0</v>
      </c>
      <c r="T607" s="394">
        <v>0</v>
      </c>
      <c r="U607" s="394">
        <v>0</v>
      </c>
      <c r="V607" s="394">
        <v>0</v>
      </c>
      <c r="W607" s="394">
        <v>0</v>
      </c>
      <c r="X607" s="55"/>
    </row>
    <row r="608" spans="1:24" ht="14.65" customHeight="1" outlineLevel="4" x14ac:dyDescent="0.35">
      <c r="A608" s="55"/>
      <c r="B608" s="390">
        <v>83011303</v>
      </c>
      <c r="C608" s="391" t="s">
        <v>1530</v>
      </c>
      <c r="D608" s="392" t="s">
        <v>1529</v>
      </c>
      <c r="E608" s="393"/>
      <c r="F608" s="394">
        <f t="shared" si="238"/>
        <v>0</v>
      </c>
      <c r="G608" s="395"/>
      <c r="H608" s="394">
        <f t="shared" si="239"/>
        <v>0</v>
      </c>
      <c r="I608" s="395"/>
      <c r="J608" s="396">
        <f t="shared" si="240"/>
        <v>0</v>
      </c>
      <c r="K608" s="393"/>
      <c r="L608" s="394">
        <v>0</v>
      </c>
      <c r="M608" s="394">
        <v>0</v>
      </c>
      <c r="N608" s="394">
        <v>0</v>
      </c>
      <c r="O608" s="394">
        <v>0</v>
      </c>
      <c r="P608" s="394">
        <v>0</v>
      </c>
      <c r="Q608" s="394">
        <v>0</v>
      </c>
      <c r="R608" s="394">
        <v>0</v>
      </c>
      <c r="S608" s="394">
        <v>0</v>
      </c>
      <c r="T608" s="394">
        <v>0</v>
      </c>
      <c r="U608" s="394">
        <v>0</v>
      </c>
      <c r="V608" s="394">
        <v>0</v>
      </c>
      <c r="W608" s="394">
        <v>0</v>
      </c>
      <c r="X608" s="55"/>
    </row>
    <row r="609" spans="1:24" ht="27" customHeight="1" outlineLevel="3" x14ac:dyDescent="0.35">
      <c r="A609" s="55"/>
      <c r="B609" s="406">
        <v>830114</v>
      </c>
      <c r="C609" s="407" t="s">
        <v>975</v>
      </c>
      <c r="D609" s="408" t="s">
        <v>1345</v>
      </c>
      <c r="E609" s="379"/>
      <c r="F609" s="409">
        <f t="shared" si="238"/>
        <v>0</v>
      </c>
      <c r="G609" s="381"/>
      <c r="H609" s="409">
        <f t="shared" si="239"/>
        <v>0</v>
      </c>
      <c r="I609" s="381"/>
      <c r="J609" s="409">
        <f t="shared" si="240"/>
        <v>0</v>
      </c>
      <c r="K609" s="379"/>
      <c r="L609" s="409">
        <f>SUM(L610:L611)</f>
        <v>0</v>
      </c>
      <c r="M609" s="409">
        <f t="shared" ref="M609:W609" si="251">SUM(M610:M611)</f>
        <v>0</v>
      </c>
      <c r="N609" s="409">
        <f t="shared" si="251"/>
        <v>0</v>
      </c>
      <c r="O609" s="409">
        <f t="shared" si="251"/>
        <v>0</v>
      </c>
      <c r="P609" s="409">
        <f t="shared" si="251"/>
        <v>0</v>
      </c>
      <c r="Q609" s="409">
        <f t="shared" si="251"/>
        <v>0</v>
      </c>
      <c r="R609" s="409">
        <f t="shared" si="251"/>
        <v>0</v>
      </c>
      <c r="S609" s="409">
        <f t="shared" si="251"/>
        <v>0</v>
      </c>
      <c r="T609" s="409">
        <f t="shared" si="251"/>
        <v>0</v>
      </c>
      <c r="U609" s="409">
        <f t="shared" si="251"/>
        <v>0</v>
      </c>
      <c r="V609" s="409">
        <f t="shared" si="251"/>
        <v>0</v>
      </c>
      <c r="W609" s="409">
        <f t="shared" si="251"/>
        <v>0</v>
      </c>
      <c r="X609" s="55"/>
    </row>
    <row r="610" spans="1:24" ht="24.5" outlineLevel="4" x14ac:dyDescent="0.35">
      <c r="A610" s="55"/>
      <c r="B610" s="390">
        <v>83011401</v>
      </c>
      <c r="C610" s="391" t="s">
        <v>976</v>
      </c>
      <c r="D610" s="392" t="s">
        <v>1346</v>
      </c>
      <c r="E610" s="393"/>
      <c r="F610" s="394">
        <f t="shared" si="238"/>
        <v>0</v>
      </c>
      <c r="G610" s="395"/>
      <c r="H610" s="394">
        <f t="shared" si="239"/>
        <v>0</v>
      </c>
      <c r="I610" s="395"/>
      <c r="J610" s="396">
        <f t="shared" si="240"/>
        <v>0</v>
      </c>
      <c r="K610" s="393"/>
      <c r="L610" s="394">
        <v>0</v>
      </c>
      <c r="M610" s="394">
        <v>0</v>
      </c>
      <c r="N610" s="394">
        <v>0</v>
      </c>
      <c r="O610" s="394">
        <v>0</v>
      </c>
      <c r="P610" s="394">
        <v>0</v>
      </c>
      <c r="Q610" s="394">
        <v>0</v>
      </c>
      <c r="R610" s="394">
        <v>0</v>
      </c>
      <c r="S610" s="394">
        <v>0</v>
      </c>
      <c r="T610" s="394">
        <v>0</v>
      </c>
      <c r="U610" s="394">
        <v>0</v>
      </c>
      <c r="V610" s="394">
        <v>0</v>
      </c>
      <c r="W610" s="394">
        <v>0</v>
      </c>
      <c r="X610" s="55"/>
    </row>
    <row r="611" spans="1:24" outlineLevel="4" x14ac:dyDescent="0.35">
      <c r="A611" s="55"/>
      <c r="B611" s="390">
        <v>83011402</v>
      </c>
      <c r="C611" s="391" t="s">
        <v>1348</v>
      </c>
      <c r="D611" s="392" t="s">
        <v>1347</v>
      </c>
      <c r="E611" s="393"/>
      <c r="F611" s="394">
        <f t="shared" si="238"/>
        <v>0</v>
      </c>
      <c r="G611" s="395"/>
      <c r="H611" s="394">
        <f t="shared" si="239"/>
        <v>0</v>
      </c>
      <c r="I611" s="395"/>
      <c r="J611" s="396">
        <f t="shared" si="240"/>
        <v>0</v>
      </c>
      <c r="K611" s="393"/>
      <c r="L611" s="394">
        <v>0</v>
      </c>
      <c r="M611" s="394">
        <v>0</v>
      </c>
      <c r="N611" s="394">
        <v>0</v>
      </c>
      <c r="O611" s="394">
        <v>0</v>
      </c>
      <c r="P611" s="394">
        <v>0</v>
      </c>
      <c r="Q611" s="394">
        <v>0</v>
      </c>
      <c r="R611" s="394">
        <v>0</v>
      </c>
      <c r="S611" s="394">
        <v>0</v>
      </c>
      <c r="T611" s="394">
        <v>0</v>
      </c>
      <c r="U611" s="394">
        <v>0</v>
      </c>
      <c r="V611" s="394">
        <v>0</v>
      </c>
      <c r="W611" s="394">
        <v>0</v>
      </c>
      <c r="X611" s="55"/>
    </row>
    <row r="612" spans="1:24" ht="27" customHeight="1" outlineLevel="3" x14ac:dyDescent="0.35">
      <c r="A612" s="55"/>
      <c r="B612" s="406">
        <v>830115</v>
      </c>
      <c r="C612" s="407" t="s">
        <v>977</v>
      </c>
      <c r="D612" s="408" t="s">
        <v>1349</v>
      </c>
      <c r="E612" s="379"/>
      <c r="F612" s="409">
        <f t="shared" si="238"/>
        <v>0</v>
      </c>
      <c r="G612" s="381"/>
      <c r="H612" s="409">
        <f t="shared" si="239"/>
        <v>0</v>
      </c>
      <c r="I612" s="381"/>
      <c r="J612" s="409">
        <f t="shared" si="240"/>
        <v>0</v>
      </c>
      <c r="K612" s="379"/>
      <c r="L612" s="409">
        <f>SUM(L613:L619)</f>
        <v>0</v>
      </c>
      <c r="M612" s="409">
        <f t="shared" ref="M612:W612" si="252">SUM(M613:M619)</f>
        <v>0</v>
      </c>
      <c r="N612" s="409">
        <f t="shared" si="252"/>
        <v>0</v>
      </c>
      <c r="O612" s="409">
        <f t="shared" si="252"/>
        <v>0</v>
      </c>
      <c r="P612" s="409">
        <f t="shared" si="252"/>
        <v>0</v>
      </c>
      <c r="Q612" s="409">
        <f t="shared" si="252"/>
        <v>0</v>
      </c>
      <c r="R612" s="409">
        <f t="shared" si="252"/>
        <v>0</v>
      </c>
      <c r="S612" s="409">
        <f t="shared" si="252"/>
        <v>0</v>
      </c>
      <c r="T612" s="409">
        <f t="shared" si="252"/>
        <v>0</v>
      </c>
      <c r="U612" s="409">
        <f t="shared" si="252"/>
        <v>0</v>
      </c>
      <c r="V612" s="409">
        <f t="shared" si="252"/>
        <v>0</v>
      </c>
      <c r="W612" s="409">
        <f t="shared" si="252"/>
        <v>0</v>
      </c>
      <c r="X612" s="55"/>
    </row>
    <row r="613" spans="1:24" outlineLevel="4" x14ac:dyDescent="0.35">
      <c r="A613" s="55"/>
      <c r="B613" s="390">
        <v>83011501</v>
      </c>
      <c r="C613" s="391" t="s">
        <v>978</v>
      </c>
      <c r="D613" s="392" t="s">
        <v>1350</v>
      </c>
      <c r="E613" s="393"/>
      <c r="F613" s="394">
        <f t="shared" si="238"/>
        <v>0</v>
      </c>
      <c r="G613" s="395"/>
      <c r="H613" s="394">
        <f t="shared" si="239"/>
        <v>0</v>
      </c>
      <c r="I613" s="395"/>
      <c r="J613" s="396">
        <f t="shared" si="240"/>
        <v>0</v>
      </c>
      <c r="K613" s="393"/>
      <c r="L613" s="394">
        <v>0</v>
      </c>
      <c r="M613" s="394">
        <v>0</v>
      </c>
      <c r="N613" s="394">
        <v>0</v>
      </c>
      <c r="O613" s="394">
        <v>0</v>
      </c>
      <c r="P613" s="394">
        <v>0</v>
      </c>
      <c r="Q613" s="394">
        <v>0</v>
      </c>
      <c r="R613" s="394">
        <v>0</v>
      </c>
      <c r="S613" s="394">
        <v>0</v>
      </c>
      <c r="T613" s="394">
        <v>0</v>
      </c>
      <c r="U613" s="394">
        <v>0</v>
      </c>
      <c r="V613" s="394">
        <v>0</v>
      </c>
      <c r="W613" s="394">
        <v>0</v>
      </c>
      <c r="X613" s="55"/>
    </row>
    <row r="614" spans="1:24" outlineLevel="4" x14ac:dyDescent="0.35">
      <c r="A614" s="55"/>
      <c r="B614" s="390" t="s">
        <v>979</v>
      </c>
      <c r="C614" s="391" t="s">
        <v>980</v>
      </c>
      <c r="D614" s="392" t="s">
        <v>981</v>
      </c>
      <c r="E614" s="393"/>
      <c r="F614" s="394">
        <f t="shared" si="238"/>
        <v>0</v>
      </c>
      <c r="G614" s="395"/>
      <c r="H614" s="394">
        <f t="shared" si="239"/>
        <v>0</v>
      </c>
      <c r="I614" s="395"/>
      <c r="J614" s="396">
        <f t="shared" si="240"/>
        <v>0</v>
      </c>
      <c r="K614" s="393"/>
      <c r="L614" s="394">
        <v>0</v>
      </c>
      <c r="M614" s="394">
        <v>0</v>
      </c>
      <c r="N614" s="394">
        <v>0</v>
      </c>
      <c r="O614" s="394">
        <v>0</v>
      </c>
      <c r="P614" s="394">
        <v>0</v>
      </c>
      <c r="Q614" s="394">
        <v>0</v>
      </c>
      <c r="R614" s="394">
        <v>0</v>
      </c>
      <c r="S614" s="394">
        <v>0</v>
      </c>
      <c r="T614" s="394">
        <v>0</v>
      </c>
      <c r="U614" s="394">
        <v>0</v>
      </c>
      <c r="V614" s="394">
        <v>0</v>
      </c>
      <c r="W614" s="394">
        <v>0</v>
      </c>
      <c r="X614" s="55"/>
    </row>
    <row r="615" spans="1:24" outlineLevel="4" x14ac:dyDescent="0.35">
      <c r="A615" s="55"/>
      <c r="B615" s="390" t="s">
        <v>982</v>
      </c>
      <c r="C615" s="391" t="s">
        <v>983</v>
      </c>
      <c r="D615" s="392" t="s">
        <v>1351</v>
      </c>
      <c r="E615" s="393"/>
      <c r="F615" s="394">
        <f t="shared" si="238"/>
        <v>0</v>
      </c>
      <c r="G615" s="395"/>
      <c r="H615" s="394">
        <f t="shared" si="239"/>
        <v>0</v>
      </c>
      <c r="I615" s="395"/>
      <c r="J615" s="396">
        <f t="shared" si="240"/>
        <v>0</v>
      </c>
      <c r="K615" s="393"/>
      <c r="L615" s="394">
        <v>0</v>
      </c>
      <c r="M615" s="394">
        <v>0</v>
      </c>
      <c r="N615" s="394">
        <v>0</v>
      </c>
      <c r="O615" s="394">
        <v>0</v>
      </c>
      <c r="P615" s="394">
        <v>0</v>
      </c>
      <c r="Q615" s="394">
        <v>0</v>
      </c>
      <c r="R615" s="394">
        <v>0</v>
      </c>
      <c r="S615" s="394">
        <v>0</v>
      </c>
      <c r="T615" s="394">
        <v>0</v>
      </c>
      <c r="U615" s="394">
        <v>0</v>
      </c>
      <c r="V615" s="394">
        <v>0</v>
      </c>
      <c r="W615" s="394">
        <v>0</v>
      </c>
      <c r="X615" s="55"/>
    </row>
    <row r="616" spans="1:24" outlineLevel="4" x14ac:dyDescent="0.35">
      <c r="A616" s="55"/>
      <c r="B616" s="390" t="s">
        <v>984</v>
      </c>
      <c r="C616" s="391" t="s">
        <v>985</v>
      </c>
      <c r="D616" s="392" t="s">
        <v>986</v>
      </c>
      <c r="E616" s="393"/>
      <c r="F616" s="394">
        <f t="shared" si="238"/>
        <v>0</v>
      </c>
      <c r="G616" s="395"/>
      <c r="H616" s="394">
        <f t="shared" si="239"/>
        <v>0</v>
      </c>
      <c r="I616" s="395"/>
      <c r="J616" s="396">
        <f t="shared" si="240"/>
        <v>0</v>
      </c>
      <c r="K616" s="393"/>
      <c r="L616" s="394">
        <v>0</v>
      </c>
      <c r="M616" s="394">
        <v>0</v>
      </c>
      <c r="N616" s="394">
        <v>0</v>
      </c>
      <c r="O616" s="394">
        <v>0</v>
      </c>
      <c r="P616" s="394">
        <v>0</v>
      </c>
      <c r="Q616" s="394">
        <v>0</v>
      </c>
      <c r="R616" s="394">
        <v>0</v>
      </c>
      <c r="S616" s="394">
        <v>0</v>
      </c>
      <c r="T616" s="394">
        <v>0</v>
      </c>
      <c r="U616" s="394">
        <v>0</v>
      </c>
      <c r="V616" s="394">
        <v>0</v>
      </c>
      <c r="W616" s="394">
        <v>0</v>
      </c>
      <c r="X616" s="55"/>
    </row>
    <row r="617" spans="1:24" outlineLevel="4" x14ac:dyDescent="0.35">
      <c r="A617" s="55"/>
      <c r="B617" s="390" t="s">
        <v>987</v>
      </c>
      <c r="C617" s="391" t="s">
        <v>988</v>
      </c>
      <c r="D617" s="392" t="s">
        <v>989</v>
      </c>
      <c r="E617" s="393"/>
      <c r="F617" s="394">
        <f t="shared" si="238"/>
        <v>0</v>
      </c>
      <c r="G617" s="395"/>
      <c r="H617" s="394">
        <f t="shared" si="239"/>
        <v>0</v>
      </c>
      <c r="I617" s="395"/>
      <c r="J617" s="396">
        <f t="shared" si="240"/>
        <v>0</v>
      </c>
      <c r="K617" s="393"/>
      <c r="L617" s="394">
        <v>0</v>
      </c>
      <c r="M617" s="394">
        <v>0</v>
      </c>
      <c r="N617" s="394">
        <v>0</v>
      </c>
      <c r="O617" s="394">
        <v>0</v>
      </c>
      <c r="P617" s="394">
        <v>0</v>
      </c>
      <c r="Q617" s="394">
        <v>0</v>
      </c>
      <c r="R617" s="394">
        <v>0</v>
      </c>
      <c r="S617" s="394">
        <v>0</v>
      </c>
      <c r="T617" s="394">
        <v>0</v>
      </c>
      <c r="U617" s="394">
        <v>0</v>
      </c>
      <c r="V617" s="394">
        <v>0</v>
      </c>
      <c r="W617" s="394">
        <v>0</v>
      </c>
      <c r="X617" s="55"/>
    </row>
    <row r="618" spans="1:24" outlineLevel="4" x14ac:dyDescent="0.35">
      <c r="A618" s="55"/>
      <c r="B618" s="390">
        <v>83011506</v>
      </c>
      <c r="C618" s="391" t="s">
        <v>990</v>
      </c>
      <c r="D618" s="392" t="s">
        <v>991</v>
      </c>
      <c r="E618" s="393"/>
      <c r="F618" s="394">
        <f t="shared" si="238"/>
        <v>0</v>
      </c>
      <c r="G618" s="395"/>
      <c r="H618" s="394">
        <f t="shared" si="239"/>
        <v>0</v>
      </c>
      <c r="I618" s="395"/>
      <c r="J618" s="396">
        <f t="shared" si="240"/>
        <v>0</v>
      </c>
      <c r="K618" s="393"/>
      <c r="L618" s="394">
        <v>0</v>
      </c>
      <c r="M618" s="394">
        <v>0</v>
      </c>
      <c r="N618" s="394">
        <v>0</v>
      </c>
      <c r="O618" s="394">
        <v>0</v>
      </c>
      <c r="P618" s="394">
        <v>0</v>
      </c>
      <c r="Q618" s="394">
        <v>0</v>
      </c>
      <c r="R618" s="394">
        <v>0</v>
      </c>
      <c r="S618" s="394">
        <v>0</v>
      </c>
      <c r="T618" s="394">
        <v>0</v>
      </c>
      <c r="U618" s="394">
        <v>0</v>
      </c>
      <c r="V618" s="394">
        <v>0</v>
      </c>
      <c r="W618" s="394">
        <v>0</v>
      </c>
      <c r="X618" s="55"/>
    </row>
    <row r="619" spans="1:24" outlineLevel="4" x14ac:dyDescent="0.35">
      <c r="A619" s="55"/>
      <c r="B619" s="390">
        <v>83011507</v>
      </c>
      <c r="C619" s="391" t="s">
        <v>992</v>
      </c>
      <c r="D619" s="392" t="s">
        <v>993</v>
      </c>
      <c r="E619" s="393"/>
      <c r="F619" s="394">
        <f t="shared" si="238"/>
        <v>0</v>
      </c>
      <c r="G619" s="395"/>
      <c r="H619" s="394">
        <f t="shared" si="239"/>
        <v>0</v>
      </c>
      <c r="I619" s="395"/>
      <c r="J619" s="396">
        <f t="shared" si="240"/>
        <v>0</v>
      </c>
      <c r="K619" s="393"/>
      <c r="L619" s="394">
        <v>0</v>
      </c>
      <c r="M619" s="394">
        <v>0</v>
      </c>
      <c r="N619" s="394">
        <v>0</v>
      </c>
      <c r="O619" s="394">
        <v>0</v>
      </c>
      <c r="P619" s="394">
        <v>0</v>
      </c>
      <c r="Q619" s="394">
        <v>0</v>
      </c>
      <c r="R619" s="394">
        <v>0</v>
      </c>
      <c r="S619" s="394">
        <v>0</v>
      </c>
      <c r="T619" s="394">
        <v>0</v>
      </c>
      <c r="U619" s="394">
        <v>0</v>
      </c>
      <c r="V619" s="394">
        <v>0</v>
      </c>
      <c r="W619" s="394">
        <v>0</v>
      </c>
      <c r="X619" s="55"/>
    </row>
    <row r="620" spans="1:24" ht="27" customHeight="1" outlineLevel="3" x14ac:dyDescent="0.35">
      <c r="A620" s="55"/>
      <c r="B620" s="406" t="s">
        <v>994</v>
      </c>
      <c r="C620" s="407" t="s">
        <v>995</v>
      </c>
      <c r="D620" s="408" t="s">
        <v>996</v>
      </c>
      <c r="E620" s="379"/>
      <c r="F620" s="409">
        <f t="shared" si="238"/>
        <v>0</v>
      </c>
      <c r="G620" s="381"/>
      <c r="H620" s="409">
        <f t="shared" si="239"/>
        <v>0</v>
      </c>
      <c r="I620" s="381"/>
      <c r="J620" s="409">
        <f t="shared" si="240"/>
        <v>0</v>
      </c>
      <c r="K620" s="379"/>
      <c r="L620" s="409">
        <f>SUM(L621:L622)</f>
        <v>0</v>
      </c>
      <c r="M620" s="409">
        <f t="shared" ref="M620:W620" si="253">SUM(M621:M622)</f>
        <v>0</v>
      </c>
      <c r="N620" s="409">
        <f t="shared" si="253"/>
        <v>0</v>
      </c>
      <c r="O620" s="409">
        <f t="shared" si="253"/>
        <v>0</v>
      </c>
      <c r="P620" s="409">
        <f t="shared" si="253"/>
        <v>0</v>
      </c>
      <c r="Q620" s="409">
        <f t="shared" si="253"/>
        <v>0</v>
      </c>
      <c r="R620" s="409">
        <f t="shared" si="253"/>
        <v>0</v>
      </c>
      <c r="S620" s="409">
        <f t="shared" si="253"/>
        <v>0</v>
      </c>
      <c r="T620" s="409">
        <f t="shared" si="253"/>
        <v>0</v>
      </c>
      <c r="U620" s="409">
        <f t="shared" si="253"/>
        <v>0</v>
      </c>
      <c r="V620" s="409">
        <f t="shared" si="253"/>
        <v>0</v>
      </c>
      <c r="W620" s="409">
        <f t="shared" si="253"/>
        <v>0</v>
      </c>
      <c r="X620" s="55"/>
    </row>
    <row r="621" spans="1:24" outlineLevel="4" x14ac:dyDescent="0.35">
      <c r="A621" s="55"/>
      <c r="B621" s="390" t="s">
        <v>997</v>
      </c>
      <c r="C621" s="391" t="s">
        <v>998</v>
      </c>
      <c r="D621" s="392" t="s">
        <v>996</v>
      </c>
      <c r="E621" s="393"/>
      <c r="F621" s="394">
        <f t="shared" si="238"/>
        <v>0</v>
      </c>
      <c r="G621" s="395"/>
      <c r="H621" s="394">
        <f t="shared" si="239"/>
        <v>0</v>
      </c>
      <c r="I621" s="395"/>
      <c r="J621" s="396">
        <f t="shared" si="240"/>
        <v>0</v>
      </c>
      <c r="K621" s="393"/>
      <c r="L621" s="394">
        <v>0</v>
      </c>
      <c r="M621" s="394">
        <v>0</v>
      </c>
      <c r="N621" s="394">
        <v>0</v>
      </c>
      <c r="O621" s="394">
        <v>0</v>
      </c>
      <c r="P621" s="394">
        <v>0</v>
      </c>
      <c r="Q621" s="394">
        <v>0</v>
      </c>
      <c r="R621" s="394">
        <v>0</v>
      </c>
      <c r="S621" s="394">
        <v>0</v>
      </c>
      <c r="T621" s="394">
        <v>0</v>
      </c>
      <c r="U621" s="394">
        <v>0</v>
      </c>
      <c r="V621" s="394">
        <v>0</v>
      </c>
      <c r="W621" s="394">
        <v>0</v>
      </c>
      <c r="X621" s="55"/>
    </row>
    <row r="622" spans="1:24" outlineLevel="4" x14ac:dyDescent="0.35">
      <c r="A622" s="55"/>
      <c r="B622" s="390" t="s">
        <v>999</v>
      </c>
      <c r="C622" s="391" t="s">
        <v>1000</v>
      </c>
      <c r="D622" s="392" t="s">
        <v>1001</v>
      </c>
      <c r="E622" s="393"/>
      <c r="F622" s="394">
        <f t="shared" si="238"/>
        <v>0</v>
      </c>
      <c r="G622" s="395"/>
      <c r="H622" s="394">
        <f t="shared" si="239"/>
        <v>0</v>
      </c>
      <c r="I622" s="395"/>
      <c r="J622" s="396">
        <f t="shared" si="240"/>
        <v>0</v>
      </c>
      <c r="K622" s="393"/>
      <c r="L622" s="394">
        <v>0</v>
      </c>
      <c r="M622" s="394">
        <v>0</v>
      </c>
      <c r="N622" s="394">
        <v>0</v>
      </c>
      <c r="O622" s="394">
        <v>0</v>
      </c>
      <c r="P622" s="394">
        <v>0</v>
      </c>
      <c r="Q622" s="394">
        <v>0</v>
      </c>
      <c r="R622" s="394">
        <v>0</v>
      </c>
      <c r="S622" s="394">
        <v>0</v>
      </c>
      <c r="T622" s="394">
        <v>0</v>
      </c>
      <c r="U622" s="394">
        <v>0</v>
      </c>
      <c r="V622" s="394">
        <v>0</v>
      </c>
      <c r="W622" s="394">
        <v>0</v>
      </c>
      <c r="X622" s="55"/>
    </row>
    <row r="623" spans="1:24" ht="27" customHeight="1" outlineLevel="3" x14ac:dyDescent="0.35">
      <c r="A623" s="55"/>
      <c r="B623" s="406" t="s">
        <v>1002</v>
      </c>
      <c r="C623" s="407" t="s">
        <v>1003</v>
      </c>
      <c r="D623" s="408" t="s">
        <v>1004</v>
      </c>
      <c r="E623" s="379"/>
      <c r="F623" s="409">
        <f t="shared" si="238"/>
        <v>0</v>
      </c>
      <c r="G623" s="381"/>
      <c r="H623" s="409">
        <f t="shared" si="239"/>
        <v>0</v>
      </c>
      <c r="I623" s="381"/>
      <c r="J623" s="409">
        <f t="shared" si="240"/>
        <v>0</v>
      </c>
      <c r="K623" s="379"/>
      <c r="L623" s="409">
        <f>SUM(L624)</f>
        <v>0</v>
      </c>
      <c r="M623" s="409">
        <f t="shared" ref="M623:W623" si="254">SUM(M624)</f>
        <v>0</v>
      </c>
      <c r="N623" s="409">
        <f t="shared" si="254"/>
        <v>0</v>
      </c>
      <c r="O623" s="409">
        <f t="shared" si="254"/>
        <v>0</v>
      </c>
      <c r="P623" s="409">
        <f t="shared" si="254"/>
        <v>0</v>
      </c>
      <c r="Q623" s="409">
        <f t="shared" si="254"/>
        <v>0</v>
      </c>
      <c r="R623" s="409">
        <f t="shared" si="254"/>
        <v>0</v>
      </c>
      <c r="S623" s="409">
        <f t="shared" si="254"/>
        <v>0</v>
      </c>
      <c r="T623" s="409">
        <f t="shared" si="254"/>
        <v>0</v>
      </c>
      <c r="U623" s="409">
        <f t="shared" si="254"/>
        <v>0</v>
      </c>
      <c r="V623" s="409">
        <f t="shared" si="254"/>
        <v>0</v>
      </c>
      <c r="W623" s="409">
        <f t="shared" si="254"/>
        <v>0</v>
      </c>
      <c r="X623" s="55"/>
    </row>
    <row r="624" spans="1:24" outlineLevel="4" x14ac:dyDescent="0.35">
      <c r="A624" s="55"/>
      <c r="B624" s="390" t="s">
        <v>1005</v>
      </c>
      <c r="C624" s="391" t="s">
        <v>1006</v>
      </c>
      <c r="D624" s="392" t="s">
        <v>1004</v>
      </c>
      <c r="E624" s="393"/>
      <c r="F624" s="394">
        <f t="shared" si="238"/>
        <v>0</v>
      </c>
      <c r="G624" s="395"/>
      <c r="H624" s="394">
        <f t="shared" si="239"/>
        <v>0</v>
      </c>
      <c r="I624" s="395"/>
      <c r="J624" s="396">
        <f t="shared" si="240"/>
        <v>0</v>
      </c>
      <c r="K624" s="393"/>
      <c r="L624" s="394">
        <v>0</v>
      </c>
      <c r="M624" s="394">
        <v>0</v>
      </c>
      <c r="N624" s="394">
        <v>0</v>
      </c>
      <c r="O624" s="394">
        <v>0</v>
      </c>
      <c r="P624" s="394">
        <v>0</v>
      </c>
      <c r="Q624" s="394">
        <v>0</v>
      </c>
      <c r="R624" s="394">
        <v>0</v>
      </c>
      <c r="S624" s="394">
        <v>0</v>
      </c>
      <c r="T624" s="394">
        <v>0</v>
      </c>
      <c r="U624" s="394">
        <v>0</v>
      </c>
      <c r="V624" s="394">
        <v>0</v>
      </c>
      <c r="W624" s="394">
        <v>0</v>
      </c>
      <c r="X624" s="55"/>
    </row>
    <row r="625" spans="1:24" ht="27" customHeight="1" outlineLevel="3" x14ac:dyDescent="0.35">
      <c r="A625" s="55"/>
      <c r="B625" s="406" t="s">
        <v>1007</v>
      </c>
      <c r="C625" s="407" t="s">
        <v>1008</v>
      </c>
      <c r="D625" s="408" t="s">
        <v>1009</v>
      </c>
      <c r="E625" s="379"/>
      <c r="F625" s="409">
        <f t="shared" si="238"/>
        <v>0</v>
      </c>
      <c r="G625" s="381"/>
      <c r="H625" s="409">
        <f t="shared" si="239"/>
        <v>0</v>
      </c>
      <c r="I625" s="381"/>
      <c r="J625" s="409">
        <f t="shared" si="240"/>
        <v>0</v>
      </c>
      <c r="K625" s="379"/>
      <c r="L625" s="409">
        <f>SUM(L626)</f>
        <v>0</v>
      </c>
      <c r="M625" s="409">
        <f t="shared" ref="M625:W625" si="255">SUM(M626)</f>
        <v>0</v>
      </c>
      <c r="N625" s="409">
        <f t="shared" si="255"/>
        <v>0</v>
      </c>
      <c r="O625" s="409">
        <f t="shared" si="255"/>
        <v>0</v>
      </c>
      <c r="P625" s="409">
        <f t="shared" si="255"/>
        <v>0</v>
      </c>
      <c r="Q625" s="409">
        <f t="shared" si="255"/>
        <v>0</v>
      </c>
      <c r="R625" s="409">
        <f t="shared" si="255"/>
        <v>0</v>
      </c>
      <c r="S625" s="409">
        <f t="shared" si="255"/>
        <v>0</v>
      </c>
      <c r="T625" s="409">
        <f t="shared" si="255"/>
        <v>0</v>
      </c>
      <c r="U625" s="409">
        <f t="shared" si="255"/>
        <v>0</v>
      </c>
      <c r="V625" s="409">
        <f t="shared" si="255"/>
        <v>0</v>
      </c>
      <c r="W625" s="409">
        <f t="shared" si="255"/>
        <v>0</v>
      </c>
      <c r="X625" s="55"/>
    </row>
    <row r="626" spans="1:24" outlineLevel="4" x14ac:dyDescent="0.35">
      <c r="A626" s="55"/>
      <c r="B626" s="390" t="s">
        <v>1010</v>
      </c>
      <c r="C626" s="391" t="s">
        <v>1011</v>
      </c>
      <c r="D626" s="392" t="s">
        <v>1012</v>
      </c>
      <c r="E626" s="393"/>
      <c r="F626" s="394">
        <f t="shared" si="238"/>
        <v>0</v>
      </c>
      <c r="G626" s="395"/>
      <c r="H626" s="394">
        <f t="shared" si="239"/>
        <v>0</v>
      </c>
      <c r="I626" s="395"/>
      <c r="J626" s="396">
        <f t="shared" si="240"/>
        <v>0</v>
      </c>
      <c r="K626" s="393"/>
      <c r="L626" s="394">
        <v>0</v>
      </c>
      <c r="M626" s="394">
        <v>0</v>
      </c>
      <c r="N626" s="394">
        <v>0</v>
      </c>
      <c r="O626" s="394">
        <v>0</v>
      </c>
      <c r="P626" s="394">
        <v>0</v>
      </c>
      <c r="Q626" s="394">
        <v>0</v>
      </c>
      <c r="R626" s="394">
        <v>0</v>
      </c>
      <c r="S626" s="394">
        <v>0</v>
      </c>
      <c r="T626" s="394">
        <v>0</v>
      </c>
      <c r="U626" s="394">
        <v>0</v>
      </c>
      <c r="V626" s="394">
        <v>0</v>
      </c>
      <c r="W626" s="394">
        <v>0</v>
      </c>
      <c r="X626" s="55"/>
    </row>
    <row r="627" spans="1:24" ht="27" customHeight="1" outlineLevel="3" x14ac:dyDescent="0.35">
      <c r="A627" s="55"/>
      <c r="B627" s="406">
        <v>830119</v>
      </c>
      <c r="C627" s="407" t="s">
        <v>1013</v>
      </c>
      <c r="D627" s="408" t="s">
        <v>1014</v>
      </c>
      <c r="E627" s="379"/>
      <c r="F627" s="409">
        <f t="shared" si="238"/>
        <v>0</v>
      </c>
      <c r="G627" s="381"/>
      <c r="H627" s="409">
        <f t="shared" si="239"/>
        <v>0</v>
      </c>
      <c r="I627" s="381"/>
      <c r="J627" s="409">
        <f t="shared" si="240"/>
        <v>0</v>
      </c>
      <c r="K627" s="379"/>
      <c r="L627" s="409">
        <f>SUM(L628:L632)</f>
        <v>0</v>
      </c>
      <c r="M627" s="409">
        <f t="shared" ref="M627:W627" si="256">SUM(M628:M632)</f>
        <v>0</v>
      </c>
      <c r="N627" s="409">
        <f t="shared" si="256"/>
        <v>0</v>
      </c>
      <c r="O627" s="409">
        <f t="shared" si="256"/>
        <v>0</v>
      </c>
      <c r="P627" s="409">
        <f t="shared" si="256"/>
        <v>0</v>
      </c>
      <c r="Q627" s="409">
        <f t="shared" si="256"/>
        <v>0</v>
      </c>
      <c r="R627" s="409">
        <f t="shared" si="256"/>
        <v>0</v>
      </c>
      <c r="S627" s="409">
        <f t="shared" si="256"/>
        <v>0</v>
      </c>
      <c r="T627" s="409">
        <f t="shared" si="256"/>
        <v>0</v>
      </c>
      <c r="U627" s="409">
        <f t="shared" si="256"/>
        <v>0</v>
      </c>
      <c r="V627" s="409">
        <f t="shared" si="256"/>
        <v>0</v>
      </c>
      <c r="W627" s="409">
        <f t="shared" si="256"/>
        <v>0</v>
      </c>
      <c r="X627" s="55"/>
    </row>
    <row r="628" spans="1:24" ht="24.5" outlineLevel="4" x14ac:dyDescent="0.35">
      <c r="A628" s="55"/>
      <c r="B628" s="390">
        <v>83011901</v>
      </c>
      <c r="C628" s="391" t="s">
        <v>1352</v>
      </c>
      <c r="D628" s="392" t="s">
        <v>1356</v>
      </c>
      <c r="E628" s="393"/>
      <c r="F628" s="394">
        <f t="shared" si="238"/>
        <v>0</v>
      </c>
      <c r="G628" s="395"/>
      <c r="H628" s="394">
        <f t="shared" si="239"/>
        <v>0</v>
      </c>
      <c r="I628" s="395"/>
      <c r="J628" s="396">
        <f t="shared" si="240"/>
        <v>0</v>
      </c>
      <c r="K628" s="393"/>
      <c r="L628" s="394">
        <v>0</v>
      </c>
      <c r="M628" s="394">
        <v>0</v>
      </c>
      <c r="N628" s="394">
        <v>0</v>
      </c>
      <c r="O628" s="394">
        <v>0</v>
      </c>
      <c r="P628" s="394">
        <v>0</v>
      </c>
      <c r="Q628" s="394">
        <v>0</v>
      </c>
      <c r="R628" s="394">
        <v>0</v>
      </c>
      <c r="S628" s="394">
        <v>0</v>
      </c>
      <c r="T628" s="394">
        <v>0</v>
      </c>
      <c r="U628" s="394">
        <v>0</v>
      </c>
      <c r="V628" s="394">
        <v>0</v>
      </c>
      <c r="W628" s="394">
        <v>0</v>
      </c>
      <c r="X628" s="55"/>
    </row>
    <row r="629" spans="1:24" ht="24.5" outlineLevel="4" x14ac:dyDescent="0.35">
      <c r="A629" s="55"/>
      <c r="B629" s="390">
        <v>83011902</v>
      </c>
      <c r="C629" s="391" t="s">
        <v>1353</v>
      </c>
      <c r="D629" s="392" t="s">
        <v>1357</v>
      </c>
      <c r="E629" s="393"/>
      <c r="F629" s="394">
        <f t="shared" si="238"/>
        <v>0</v>
      </c>
      <c r="G629" s="395"/>
      <c r="H629" s="394">
        <f t="shared" si="239"/>
        <v>0</v>
      </c>
      <c r="I629" s="395"/>
      <c r="J629" s="396">
        <f t="shared" si="240"/>
        <v>0</v>
      </c>
      <c r="K629" s="393"/>
      <c r="L629" s="394">
        <v>0</v>
      </c>
      <c r="M629" s="394">
        <v>0</v>
      </c>
      <c r="N629" s="394">
        <v>0</v>
      </c>
      <c r="O629" s="394">
        <v>0</v>
      </c>
      <c r="P629" s="394">
        <v>0</v>
      </c>
      <c r="Q629" s="394">
        <v>0</v>
      </c>
      <c r="R629" s="394">
        <v>0</v>
      </c>
      <c r="S629" s="394">
        <v>0</v>
      </c>
      <c r="T629" s="394">
        <v>0</v>
      </c>
      <c r="U629" s="394">
        <v>0</v>
      </c>
      <c r="V629" s="394">
        <v>0</v>
      </c>
      <c r="W629" s="394">
        <v>0</v>
      </c>
      <c r="X629" s="55"/>
    </row>
    <row r="630" spans="1:24" outlineLevel="4" x14ac:dyDescent="0.35">
      <c r="A630" s="55"/>
      <c r="B630" s="390">
        <v>83011903</v>
      </c>
      <c r="C630" s="391" t="s">
        <v>1354</v>
      </c>
      <c r="D630" s="392" t="s">
        <v>1358</v>
      </c>
      <c r="E630" s="393"/>
      <c r="F630" s="394">
        <f t="shared" si="238"/>
        <v>0</v>
      </c>
      <c r="G630" s="395"/>
      <c r="H630" s="394">
        <f t="shared" si="239"/>
        <v>0</v>
      </c>
      <c r="I630" s="395"/>
      <c r="J630" s="396">
        <f t="shared" si="240"/>
        <v>0</v>
      </c>
      <c r="K630" s="393"/>
      <c r="L630" s="394">
        <v>0</v>
      </c>
      <c r="M630" s="394">
        <v>0</v>
      </c>
      <c r="N630" s="394">
        <v>0</v>
      </c>
      <c r="O630" s="394">
        <v>0</v>
      </c>
      <c r="P630" s="394">
        <v>0</v>
      </c>
      <c r="Q630" s="394">
        <v>0</v>
      </c>
      <c r="R630" s="394">
        <v>0</v>
      </c>
      <c r="S630" s="394">
        <v>0</v>
      </c>
      <c r="T630" s="394">
        <v>0</v>
      </c>
      <c r="U630" s="394">
        <v>0</v>
      </c>
      <c r="V630" s="394">
        <v>0</v>
      </c>
      <c r="W630" s="394">
        <v>0</v>
      </c>
      <c r="X630" s="55"/>
    </row>
    <row r="631" spans="1:24" ht="24.5" outlineLevel="4" x14ac:dyDescent="0.35">
      <c r="A631" s="55"/>
      <c r="B631" s="390">
        <v>83011904</v>
      </c>
      <c r="C631" s="391" t="s">
        <v>1355</v>
      </c>
      <c r="D631" s="392" t="s">
        <v>1359</v>
      </c>
      <c r="E631" s="393"/>
      <c r="F631" s="394">
        <f t="shared" ref="F631" si="257">SUM(L631:W631)</f>
        <v>0</v>
      </c>
      <c r="G631" s="395"/>
      <c r="H631" s="394">
        <f t="shared" ref="H631" si="258">SUM(L631:O631)</f>
        <v>0</v>
      </c>
      <c r="I631" s="395"/>
      <c r="J631" s="396">
        <f t="shared" ref="J631" si="259">SUM(P631:W631)</f>
        <v>0</v>
      </c>
      <c r="K631" s="393"/>
      <c r="L631" s="394">
        <v>0</v>
      </c>
      <c r="M631" s="394">
        <v>0</v>
      </c>
      <c r="N631" s="394">
        <v>0</v>
      </c>
      <c r="O631" s="394">
        <v>0</v>
      </c>
      <c r="P631" s="394">
        <v>0</v>
      </c>
      <c r="Q631" s="394">
        <v>0</v>
      </c>
      <c r="R631" s="394">
        <v>0</v>
      </c>
      <c r="S631" s="394">
        <v>0</v>
      </c>
      <c r="T631" s="394">
        <v>0</v>
      </c>
      <c r="U631" s="394">
        <v>0</v>
      </c>
      <c r="V631" s="394">
        <v>0</v>
      </c>
      <c r="W631" s="394">
        <v>0</v>
      </c>
      <c r="X631" s="55"/>
    </row>
    <row r="632" spans="1:24" outlineLevel="4" x14ac:dyDescent="0.35">
      <c r="A632" s="55"/>
      <c r="B632" s="390">
        <v>83011905</v>
      </c>
      <c r="C632" s="391" t="s">
        <v>1557</v>
      </c>
      <c r="D632" s="392" t="s">
        <v>1558</v>
      </c>
      <c r="E632" s="393"/>
      <c r="F632" s="394">
        <f t="shared" si="238"/>
        <v>0</v>
      </c>
      <c r="G632" s="395"/>
      <c r="H632" s="394">
        <f t="shared" si="239"/>
        <v>0</v>
      </c>
      <c r="I632" s="395"/>
      <c r="J632" s="396">
        <f t="shared" si="240"/>
        <v>0</v>
      </c>
      <c r="K632" s="393"/>
      <c r="L632" s="394">
        <v>0</v>
      </c>
      <c r="M632" s="394">
        <v>0</v>
      </c>
      <c r="N632" s="394">
        <v>0</v>
      </c>
      <c r="O632" s="394">
        <v>0</v>
      </c>
      <c r="P632" s="394">
        <v>0</v>
      </c>
      <c r="Q632" s="394">
        <v>0</v>
      </c>
      <c r="R632" s="394">
        <v>0</v>
      </c>
      <c r="S632" s="394">
        <v>0</v>
      </c>
      <c r="T632" s="394">
        <v>0</v>
      </c>
      <c r="U632" s="394">
        <v>0</v>
      </c>
      <c r="V632" s="394">
        <v>0</v>
      </c>
      <c r="W632" s="394">
        <v>0</v>
      </c>
      <c r="X632" s="55"/>
    </row>
    <row r="633" spans="1:24" ht="27" customHeight="1" outlineLevel="3" x14ac:dyDescent="0.35">
      <c r="A633" s="55"/>
      <c r="B633" s="406">
        <v>830120</v>
      </c>
      <c r="C633" s="407" t="s">
        <v>1015</v>
      </c>
      <c r="D633" s="408" t="s">
        <v>1360</v>
      </c>
      <c r="E633" s="379"/>
      <c r="F633" s="409">
        <f t="shared" si="238"/>
        <v>0</v>
      </c>
      <c r="G633" s="381"/>
      <c r="H633" s="409">
        <f t="shared" si="239"/>
        <v>0</v>
      </c>
      <c r="I633" s="381"/>
      <c r="J633" s="409">
        <f t="shared" si="240"/>
        <v>0</v>
      </c>
      <c r="K633" s="379"/>
      <c r="L633" s="409">
        <f>SUM(L634)</f>
        <v>0</v>
      </c>
      <c r="M633" s="409">
        <f t="shared" ref="M633:W633" si="260">SUM(M634)</f>
        <v>0</v>
      </c>
      <c r="N633" s="409">
        <f t="shared" si="260"/>
        <v>0</v>
      </c>
      <c r="O633" s="409">
        <f t="shared" si="260"/>
        <v>0</v>
      </c>
      <c r="P633" s="409">
        <f t="shared" si="260"/>
        <v>0</v>
      </c>
      <c r="Q633" s="409">
        <f t="shared" si="260"/>
        <v>0</v>
      </c>
      <c r="R633" s="409">
        <f t="shared" si="260"/>
        <v>0</v>
      </c>
      <c r="S633" s="409">
        <f t="shared" si="260"/>
        <v>0</v>
      </c>
      <c r="T633" s="409">
        <f t="shared" si="260"/>
        <v>0</v>
      </c>
      <c r="U633" s="409">
        <f t="shared" si="260"/>
        <v>0</v>
      </c>
      <c r="V633" s="409">
        <f t="shared" si="260"/>
        <v>0</v>
      </c>
      <c r="W633" s="409">
        <f t="shared" si="260"/>
        <v>0</v>
      </c>
      <c r="X633" s="55"/>
    </row>
    <row r="634" spans="1:24" outlineLevel="4" x14ac:dyDescent="0.35">
      <c r="A634" s="55"/>
      <c r="B634" s="390">
        <v>83012001</v>
      </c>
      <c r="C634" s="391" t="s">
        <v>1361</v>
      </c>
      <c r="D634" s="392" t="s">
        <v>1362</v>
      </c>
      <c r="E634" s="393"/>
      <c r="F634" s="394">
        <f t="shared" si="238"/>
        <v>0</v>
      </c>
      <c r="G634" s="395"/>
      <c r="H634" s="394">
        <f t="shared" si="239"/>
        <v>0</v>
      </c>
      <c r="I634" s="395"/>
      <c r="J634" s="396">
        <f t="shared" si="240"/>
        <v>0</v>
      </c>
      <c r="K634" s="393"/>
      <c r="L634" s="394">
        <v>0</v>
      </c>
      <c r="M634" s="394">
        <v>0</v>
      </c>
      <c r="N634" s="394">
        <v>0</v>
      </c>
      <c r="O634" s="394">
        <v>0</v>
      </c>
      <c r="P634" s="394">
        <v>0</v>
      </c>
      <c r="Q634" s="394">
        <v>0</v>
      </c>
      <c r="R634" s="394">
        <v>0</v>
      </c>
      <c r="S634" s="394">
        <v>0</v>
      </c>
      <c r="T634" s="394">
        <v>0</v>
      </c>
      <c r="U634" s="394">
        <v>0</v>
      </c>
      <c r="V634" s="394">
        <v>0</v>
      </c>
      <c r="W634" s="394">
        <v>0</v>
      </c>
      <c r="X634" s="55"/>
    </row>
    <row r="635" spans="1:24" ht="27" customHeight="1" outlineLevel="3" x14ac:dyDescent="0.35">
      <c r="A635" s="55"/>
      <c r="B635" s="406">
        <v>830121</v>
      </c>
      <c r="C635" s="407" t="s">
        <v>1016</v>
      </c>
      <c r="D635" s="408" t="s">
        <v>1017</v>
      </c>
      <c r="E635" s="379"/>
      <c r="F635" s="409">
        <f t="shared" si="238"/>
        <v>0</v>
      </c>
      <c r="G635" s="381"/>
      <c r="H635" s="409">
        <f t="shared" si="239"/>
        <v>0</v>
      </c>
      <c r="I635" s="381"/>
      <c r="J635" s="409">
        <f t="shared" si="240"/>
        <v>0</v>
      </c>
      <c r="K635" s="379"/>
      <c r="L635" s="409">
        <f>SUM(L636)</f>
        <v>0</v>
      </c>
      <c r="M635" s="409">
        <f t="shared" ref="M635:W635" si="261">SUM(M636)</f>
        <v>0</v>
      </c>
      <c r="N635" s="409">
        <f t="shared" si="261"/>
        <v>0</v>
      </c>
      <c r="O635" s="409">
        <f t="shared" si="261"/>
        <v>0</v>
      </c>
      <c r="P635" s="409">
        <f t="shared" si="261"/>
        <v>0</v>
      </c>
      <c r="Q635" s="409">
        <f t="shared" si="261"/>
        <v>0</v>
      </c>
      <c r="R635" s="409">
        <f t="shared" si="261"/>
        <v>0</v>
      </c>
      <c r="S635" s="409">
        <f t="shared" si="261"/>
        <v>0</v>
      </c>
      <c r="T635" s="409">
        <f t="shared" si="261"/>
        <v>0</v>
      </c>
      <c r="U635" s="409">
        <f t="shared" si="261"/>
        <v>0</v>
      </c>
      <c r="V635" s="409">
        <f t="shared" si="261"/>
        <v>0</v>
      </c>
      <c r="W635" s="409">
        <f t="shared" si="261"/>
        <v>0</v>
      </c>
      <c r="X635" s="55"/>
    </row>
    <row r="636" spans="1:24" outlineLevel="4" x14ac:dyDescent="0.35">
      <c r="A636" s="55"/>
      <c r="B636" s="390">
        <v>83012101</v>
      </c>
      <c r="C636" s="391" t="s">
        <v>1363</v>
      </c>
      <c r="D636" s="392" t="s">
        <v>1364</v>
      </c>
      <c r="E636" s="393"/>
      <c r="F636" s="394">
        <f t="shared" si="238"/>
        <v>0</v>
      </c>
      <c r="G636" s="395"/>
      <c r="H636" s="394">
        <f t="shared" si="239"/>
        <v>0</v>
      </c>
      <c r="I636" s="395"/>
      <c r="J636" s="396">
        <f t="shared" si="240"/>
        <v>0</v>
      </c>
      <c r="K636" s="393"/>
      <c r="L636" s="394">
        <v>0</v>
      </c>
      <c r="M636" s="394">
        <v>0</v>
      </c>
      <c r="N636" s="394">
        <v>0</v>
      </c>
      <c r="O636" s="394">
        <v>0</v>
      </c>
      <c r="P636" s="394">
        <v>0</v>
      </c>
      <c r="Q636" s="394">
        <v>0</v>
      </c>
      <c r="R636" s="394">
        <v>0</v>
      </c>
      <c r="S636" s="394">
        <v>0</v>
      </c>
      <c r="T636" s="394">
        <v>0</v>
      </c>
      <c r="U636" s="394">
        <v>0</v>
      </c>
      <c r="V636" s="394">
        <v>0</v>
      </c>
      <c r="W636" s="394">
        <v>0</v>
      </c>
      <c r="X636" s="55"/>
    </row>
    <row r="637" spans="1:24" outlineLevel="1" x14ac:dyDescent="0.35">
      <c r="A637" s="55"/>
      <c r="B637" s="382" t="s">
        <v>1018</v>
      </c>
      <c r="C637" s="383" t="s">
        <v>331</v>
      </c>
      <c r="D637" s="384" t="s">
        <v>42</v>
      </c>
      <c r="E637" s="379"/>
      <c r="F637" s="385">
        <f t="shared" si="238"/>
        <v>0</v>
      </c>
      <c r="G637" s="381"/>
      <c r="H637" s="385">
        <f t="shared" si="239"/>
        <v>0</v>
      </c>
      <c r="I637" s="381"/>
      <c r="J637" s="385">
        <f t="shared" si="240"/>
        <v>0</v>
      </c>
      <c r="K637" s="379"/>
      <c r="L637" s="385">
        <f xml:space="preserve"> SUM(L638)</f>
        <v>0</v>
      </c>
      <c r="M637" s="385">
        <f t="shared" ref="M637:W637" si="262" xml:space="preserve"> SUM(M638)</f>
        <v>0</v>
      </c>
      <c r="N637" s="385">
        <f t="shared" si="262"/>
        <v>0</v>
      </c>
      <c r="O637" s="385">
        <f t="shared" si="262"/>
        <v>0</v>
      </c>
      <c r="P637" s="385">
        <f t="shared" si="262"/>
        <v>0</v>
      </c>
      <c r="Q637" s="385">
        <f t="shared" si="262"/>
        <v>0</v>
      </c>
      <c r="R637" s="385">
        <f t="shared" si="262"/>
        <v>0</v>
      </c>
      <c r="S637" s="385">
        <f t="shared" si="262"/>
        <v>0</v>
      </c>
      <c r="T637" s="385">
        <f t="shared" si="262"/>
        <v>0</v>
      </c>
      <c r="U637" s="385">
        <f t="shared" si="262"/>
        <v>0</v>
      </c>
      <c r="V637" s="385">
        <f t="shared" si="262"/>
        <v>0</v>
      </c>
      <c r="W637" s="385">
        <f t="shared" si="262"/>
        <v>0</v>
      </c>
      <c r="X637" s="55"/>
    </row>
    <row r="638" spans="1:24" outlineLevel="2" x14ac:dyDescent="0.35">
      <c r="A638" s="55"/>
      <c r="B638" s="386" t="s">
        <v>1019</v>
      </c>
      <c r="C638" s="387" t="s">
        <v>332</v>
      </c>
      <c r="D638" s="388" t="s">
        <v>194</v>
      </c>
      <c r="E638" s="379"/>
      <c r="F638" s="389">
        <f t="shared" si="238"/>
        <v>0</v>
      </c>
      <c r="G638" s="381"/>
      <c r="H638" s="389">
        <f t="shared" si="239"/>
        <v>0</v>
      </c>
      <c r="I638" s="381"/>
      <c r="J638" s="389">
        <f t="shared" si="240"/>
        <v>0</v>
      </c>
      <c r="K638" s="379"/>
      <c r="L638" s="389">
        <f>SUM(L639:L655)</f>
        <v>0</v>
      </c>
      <c r="M638" s="389">
        <f t="shared" ref="M638:W638" si="263">SUM(M639:M655)</f>
        <v>0</v>
      </c>
      <c r="N638" s="389">
        <f t="shared" si="263"/>
        <v>0</v>
      </c>
      <c r="O638" s="389">
        <f t="shared" si="263"/>
        <v>0</v>
      </c>
      <c r="P638" s="389">
        <f t="shared" si="263"/>
        <v>0</v>
      </c>
      <c r="Q638" s="389">
        <f t="shared" si="263"/>
        <v>0</v>
      </c>
      <c r="R638" s="389">
        <f t="shared" si="263"/>
        <v>0</v>
      </c>
      <c r="S638" s="389">
        <f t="shared" si="263"/>
        <v>0</v>
      </c>
      <c r="T638" s="389">
        <f t="shared" si="263"/>
        <v>0</v>
      </c>
      <c r="U638" s="389">
        <f t="shared" si="263"/>
        <v>0</v>
      </c>
      <c r="V638" s="389">
        <f t="shared" si="263"/>
        <v>0</v>
      </c>
      <c r="W638" s="389">
        <f t="shared" si="263"/>
        <v>0</v>
      </c>
      <c r="X638" s="55"/>
    </row>
    <row r="639" spans="1:24" outlineLevel="3" x14ac:dyDescent="0.35">
      <c r="A639" s="55"/>
      <c r="B639" s="390" t="s">
        <v>1020</v>
      </c>
      <c r="C639" s="391" t="s">
        <v>1021</v>
      </c>
      <c r="D639" s="392" t="s">
        <v>1022</v>
      </c>
      <c r="E639" s="393"/>
      <c r="F639" s="394">
        <f t="shared" ref="F639:F693" si="264">SUM(L639:W639)</f>
        <v>0</v>
      </c>
      <c r="G639" s="395"/>
      <c r="H639" s="394">
        <f t="shared" ref="H639:H693" si="265">SUM(L639:O639)</f>
        <v>0</v>
      </c>
      <c r="I639" s="395"/>
      <c r="J639" s="396">
        <f t="shared" si="240"/>
        <v>0</v>
      </c>
      <c r="K639" s="393"/>
      <c r="L639" s="394">
        <v>0</v>
      </c>
      <c r="M639" s="394">
        <v>0</v>
      </c>
      <c r="N639" s="394">
        <v>0</v>
      </c>
      <c r="O639" s="394">
        <v>0</v>
      </c>
      <c r="P639" s="394">
        <v>0</v>
      </c>
      <c r="Q639" s="394">
        <v>0</v>
      </c>
      <c r="R639" s="394">
        <v>0</v>
      </c>
      <c r="S639" s="394">
        <v>0</v>
      </c>
      <c r="T639" s="394">
        <v>0</v>
      </c>
      <c r="U639" s="394">
        <v>0</v>
      </c>
      <c r="V639" s="394">
        <v>0</v>
      </c>
      <c r="W639" s="394">
        <v>0</v>
      </c>
      <c r="X639" s="55"/>
    </row>
    <row r="640" spans="1:24" outlineLevel="3" x14ac:dyDescent="0.35">
      <c r="A640" s="55"/>
      <c r="B640" s="390" t="s">
        <v>1023</v>
      </c>
      <c r="C640" s="391" t="s">
        <v>1024</v>
      </c>
      <c r="D640" s="392" t="s">
        <v>1025</v>
      </c>
      <c r="E640" s="393"/>
      <c r="F640" s="394">
        <f t="shared" si="264"/>
        <v>0</v>
      </c>
      <c r="G640" s="395"/>
      <c r="H640" s="394">
        <f t="shared" si="265"/>
        <v>0</v>
      </c>
      <c r="I640" s="395"/>
      <c r="J640" s="396">
        <f t="shared" ref="J640:J694" si="266">SUM(P640:W640)</f>
        <v>0</v>
      </c>
      <c r="K640" s="393"/>
      <c r="L640" s="394">
        <v>0</v>
      </c>
      <c r="M640" s="394">
        <v>0</v>
      </c>
      <c r="N640" s="394">
        <v>0</v>
      </c>
      <c r="O640" s="394">
        <v>0</v>
      </c>
      <c r="P640" s="394">
        <v>0</v>
      </c>
      <c r="Q640" s="394">
        <v>0</v>
      </c>
      <c r="R640" s="394">
        <v>0</v>
      </c>
      <c r="S640" s="394">
        <v>0</v>
      </c>
      <c r="T640" s="394">
        <v>0</v>
      </c>
      <c r="U640" s="394">
        <v>0</v>
      </c>
      <c r="V640" s="394">
        <v>0</v>
      </c>
      <c r="W640" s="394">
        <v>0</v>
      </c>
      <c r="X640" s="55"/>
    </row>
    <row r="641" spans="1:24" outlineLevel="3" x14ac:dyDescent="0.35">
      <c r="A641" s="55"/>
      <c r="B641" s="390" t="s">
        <v>1026</v>
      </c>
      <c r="C641" s="391" t="s">
        <v>1027</v>
      </c>
      <c r="D641" s="392" t="s">
        <v>1028</v>
      </c>
      <c r="E641" s="393"/>
      <c r="F641" s="394">
        <f t="shared" si="264"/>
        <v>0</v>
      </c>
      <c r="G641" s="395"/>
      <c r="H641" s="394">
        <f t="shared" si="265"/>
        <v>0</v>
      </c>
      <c r="I641" s="395"/>
      <c r="J641" s="396">
        <f t="shared" si="266"/>
        <v>0</v>
      </c>
      <c r="K641" s="393"/>
      <c r="L641" s="394">
        <v>0</v>
      </c>
      <c r="M641" s="394">
        <v>0</v>
      </c>
      <c r="N641" s="394">
        <v>0</v>
      </c>
      <c r="O641" s="394">
        <v>0</v>
      </c>
      <c r="P641" s="394">
        <v>0</v>
      </c>
      <c r="Q641" s="394">
        <v>0</v>
      </c>
      <c r="R641" s="394">
        <v>0</v>
      </c>
      <c r="S641" s="394">
        <v>0</v>
      </c>
      <c r="T641" s="394">
        <v>0</v>
      </c>
      <c r="U641" s="394">
        <v>0</v>
      </c>
      <c r="V641" s="394">
        <v>0</v>
      </c>
      <c r="W641" s="394">
        <v>0</v>
      </c>
      <c r="X641" s="55"/>
    </row>
    <row r="642" spans="1:24" outlineLevel="3" x14ac:dyDescent="0.35">
      <c r="A642" s="55"/>
      <c r="B642" s="390" t="s">
        <v>1029</v>
      </c>
      <c r="C642" s="391" t="s">
        <v>1030</v>
      </c>
      <c r="D642" s="392" t="s">
        <v>1031</v>
      </c>
      <c r="E642" s="393"/>
      <c r="F642" s="394">
        <f t="shared" si="264"/>
        <v>0</v>
      </c>
      <c r="G642" s="395"/>
      <c r="H642" s="394">
        <f t="shared" si="265"/>
        <v>0</v>
      </c>
      <c r="I642" s="395"/>
      <c r="J642" s="396">
        <f t="shared" si="266"/>
        <v>0</v>
      </c>
      <c r="K642" s="393"/>
      <c r="L642" s="394">
        <v>0</v>
      </c>
      <c r="M642" s="394">
        <v>0</v>
      </c>
      <c r="N642" s="394">
        <v>0</v>
      </c>
      <c r="O642" s="394">
        <v>0</v>
      </c>
      <c r="P642" s="394">
        <v>0</v>
      </c>
      <c r="Q642" s="394">
        <v>0</v>
      </c>
      <c r="R642" s="394">
        <v>0</v>
      </c>
      <c r="S642" s="394">
        <v>0</v>
      </c>
      <c r="T642" s="394">
        <v>0</v>
      </c>
      <c r="U642" s="394">
        <v>0</v>
      </c>
      <c r="V642" s="394">
        <v>0</v>
      </c>
      <c r="W642" s="394">
        <v>0</v>
      </c>
      <c r="X642" s="55"/>
    </row>
    <row r="643" spans="1:24" outlineLevel="3" x14ac:dyDescent="0.35">
      <c r="A643" s="55"/>
      <c r="B643" s="390" t="s">
        <v>1032</v>
      </c>
      <c r="C643" s="391" t="s">
        <v>1033</v>
      </c>
      <c r="D643" s="392" t="s">
        <v>1034</v>
      </c>
      <c r="E643" s="393"/>
      <c r="F643" s="394">
        <f t="shared" si="264"/>
        <v>0</v>
      </c>
      <c r="G643" s="395"/>
      <c r="H643" s="394">
        <f t="shared" si="265"/>
        <v>0</v>
      </c>
      <c r="I643" s="395"/>
      <c r="J643" s="396">
        <f t="shared" si="266"/>
        <v>0</v>
      </c>
      <c r="K643" s="393"/>
      <c r="L643" s="394">
        <v>0</v>
      </c>
      <c r="M643" s="394">
        <v>0</v>
      </c>
      <c r="N643" s="394">
        <v>0</v>
      </c>
      <c r="O643" s="394">
        <v>0</v>
      </c>
      <c r="P643" s="394">
        <v>0</v>
      </c>
      <c r="Q643" s="394">
        <v>0</v>
      </c>
      <c r="R643" s="394">
        <v>0</v>
      </c>
      <c r="S643" s="394">
        <v>0</v>
      </c>
      <c r="T643" s="394">
        <v>0</v>
      </c>
      <c r="U643" s="394">
        <v>0</v>
      </c>
      <c r="V643" s="394">
        <v>0</v>
      </c>
      <c r="W643" s="394">
        <v>0</v>
      </c>
      <c r="X643" s="55"/>
    </row>
    <row r="644" spans="1:24" outlineLevel="3" x14ac:dyDescent="0.35">
      <c r="A644" s="55"/>
      <c r="B644" s="390" t="s">
        <v>1035</v>
      </c>
      <c r="C644" s="391" t="s">
        <v>1036</v>
      </c>
      <c r="D644" s="392" t="s">
        <v>1037</v>
      </c>
      <c r="E644" s="393"/>
      <c r="F644" s="394">
        <f t="shared" si="264"/>
        <v>0</v>
      </c>
      <c r="G644" s="395"/>
      <c r="H644" s="394">
        <f t="shared" si="265"/>
        <v>0</v>
      </c>
      <c r="I644" s="395"/>
      <c r="J644" s="396">
        <f t="shared" si="266"/>
        <v>0</v>
      </c>
      <c r="K644" s="393"/>
      <c r="L644" s="394">
        <v>0</v>
      </c>
      <c r="M644" s="394">
        <v>0</v>
      </c>
      <c r="N644" s="394">
        <v>0</v>
      </c>
      <c r="O644" s="394">
        <v>0</v>
      </c>
      <c r="P644" s="394">
        <v>0</v>
      </c>
      <c r="Q644" s="394">
        <v>0</v>
      </c>
      <c r="R644" s="394">
        <v>0</v>
      </c>
      <c r="S644" s="394">
        <v>0</v>
      </c>
      <c r="T644" s="394">
        <v>0</v>
      </c>
      <c r="U644" s="394">
        <v>0</v>
      </c>
      <c r="V644" s="394">
        <v>0</v>
      </c>
      <c r="W644" s="394">
        <v>0</v>
      </c>
      <c r="X644" s="55"/>
    </row>
    <row r="645" spans="1:24" outlineLevel="3" x14ac:dyDescent="0.35">
      <c r="A645" s="55"/>
      <c r="B645" s="390" t="s">
        <v>1038</v>
      </c>
      <c r="C645" s="391" t="s">
        <v>1039</v>
      </c>
      <c r="D645" s="392" t="s">
        <v>1040</v>
      </c>
      <c r="E645" s="393"/>
      <c r="F645" s="394">
        <f t="shared" si="264"/>
        <v>0</v>
      </c>
      <c r="G645" s="395"/>
      <c r="H645" s="394">
        <f t="shared" si="265"/>
        <v>0</v>
      </c>
      <c r="I645" s="395"/>
      <c r="J645" s="396">
        <f t="shared" si="266"/>
        <v>0</v>
      </c>
      <c r="K645" s="393"/>
      <c r="L645" s="394">
        <v>0</v>
      </c>
      <c r="M645" s="394">
        <v>0</v>
      </c>
      <c r="N645" s="394">
        <v>0</v>
      </c>
      <c r="O645" s="394">
        <v>0</v>
      </c>
      <c r="P645" s="394">
        <v>0</v>
      </c>
      <c r="Q645" s="394">
        <v>0</v>
      </c>
      <c r="R645" s="394">
        <v>0</v>
      </c>
      <c r="S645" s="394">
        <v>0</v>
      </c>
      <c r="T645" s="394">
        <v>0</v>
      </c>
      <c r="U645" s="394">
        <v>0</v>
      </c>
      <c r="V645" s="394">
        <v>0</v>
      </c>
      <c r="W645" s="394">
        <v>0</v>
      </c>
      <c r="X645" s="55"/>
    </row>
    <row r="646" spans="1:24" outlineLevel="3" x14ac:dyDescent="0.35">
      <c r="A646" s="55"/>
      <c r="B646" s="390" t="s">
        <v>1041</v>
      </c>
      <c r="C646" s="391" t="s">
        <v>1042</v>
      </c>
      <c r="D646" s="392" t="s">
        <v>1043</v>
      </c>
      <c r="E646" s="393"/>
      <c r="F646" s="394">
        <f t="shared" si="264"/>
        <v>0</v>
      </c>
      <c r="G646" s="395"/>
      <c r="H646" s="394">
        <f t="shared" si="265"/>
        <v>0</v>
      </c>
      <c r="I646" s="395"/>
      <c r="J646" s="396">
        <f t="shared" si="266"/>
        <v>0</v>
      </c>
      <c r="K646" s="393"/>
      <c r="L646" s="394">
        <v>0</v>
      </c>
      <c r="M646" s="394">
        <v>0</v>
      </c>
      <c r="N646" s="394">
        <v>0</v>
      </c>
      <c r="O646" s="394">
        <v>0</v>
      </c>
      <c r="P646" s="394">
        <v>0</v>
      </c>
      <c r="Q646" s="394">
        <v>0</v>
      </c>
      <c r="R646" s="394">
        <v>0</v>
      </c>
      <c r="S646" s="394">
        <v>0</v>
      </c>
      <c r="T646" s="394">
        <v>0</v>
      </c>
      <c r="U646" s="394">
        <v>0</v>
      </c>
      <c r="V646" s="394">
        <v>0</v>
      </c>
      <c r="W646" s="394">
        <v>0</v>
      </c>
      <c r="X646" s="55"/>
    </row>
    <row r="647" spans="1:24" outlineLevel="3" x14ac:dyDescent="0.35">
      <c r="A647" s="55"/>
      <c r="B647" s="390" t="s">
        <v>1044</v>
      </c>
      <c r="C647" s="391" t="s">
        <v>1045</v>
      </c>
      <c r="D647" s="392" t="s">
        <v>1046</v>
      </c>
      <c r="E647" s="393"/>
      <c r="F647" s="394">
        <f t="shared" si="264"/>
        <v>0</v>
      </c>
      <c r="G647" s="395"/>
      <c r="H647" s="394">
        <f t="shared" si="265"/>
        <v>0</v>
      </c>
      <c r="I647" s="395"/>
      <c r="J647" s="396">
        <f t="shared" si="266"/>
        <v>0</v>
      </c>
      <c r="K647" s="393"/>
      <c r="L647" s="394">
        <v>0</v>
      </c>
      <c r="M647" s="394">
        <v>0</v>
      </c>
      <c r="N647" s="394">
        <v>0</v>
      </c>
      <c r="O647" s="394">
        <v>0</v>
      </c>
      <c r="P647" s="394">
        <v>0</v>
      </c>
      <c r="Q647" s="394">
        <v>0</v>
      </c>
      <c r="R647" s="394">
        <v>0</v>
      </c>
      <c r="S647" s="394">
        <v>0</v>
      </c>
      <c r="T647" s="394">
        <v>0</v>
      </c>
      <c r="U647" s="394">
        <v>0</v>
      </c>
      <c r="V647" s="394">
        <v>0</v>
      </c>
      <c r="W647" s="394">
        <v>0</v>
      </c>
      <c r="X647" s="55"/>
    </row>
    <row r="648" spans="1:24" ht="24.5" outlineLevel="3" x14ac:dyDescent="0.35">
      <c r="A648" s="55"/>
      <c r="B648" s="390" t="s">
        <v>1047</v>
      </c>
      <c r="C648" s="391" t="s">
        <v>1048</v>
      </c>
      <c r="D648" s="392" t="s">
        <v>1049</v>
      </c>
      <c r="E648" s="393"/>
      <c r="F648" s="394">
        <f t="shared" si="264"/>
        <v>0</v>
      </c>
      <c r="G648" s="395"/>
      <c r="H648" s="394">
        <f t="shared" si="265"/>
        <v>0</v>
      </c>
      <c r="I648" s="395"/>
      <c r="J648" s="396">
        <f t="shared" si="266"/>
        <v>0</v>
      </c>
      <c r="K648" s="393"/>
      <c r="L648" s="394">
        <v>0</v>
      </c>
      <c r="M648" s="394">
        <v>0</v>
      </c>
      <c r="N648" s="394">
        <v>0</v>
      </c>
      <c r="O648" s="394">
        <v>0</v>
      </c>
      <c r="P648" s="394">
        <v>0</v>
      </c>
      <c r="Q648" s="394">
        <v>0</v>
      </c>
      <c r="R648" s="394">
        <v>0</v>
      </c>
      <c r="S648" s="394">
        <v>0</v>
      </c>
      <c r="T648" s="394">
        <v>0</v>
      </c>
      <c r="U648" s="394">
        <v>0</v>
      </c>
      <c r="V648" s="394">
        <v>0</v>
      </c>
      <c r="W648" s="394">
        <v>0</v>
      </c>
      <c r="X648" s="55"/>
    </row>
    <row r="649" spans="1:24" outlineLevel="3" x14ac:dyDescent="0.35">
      <c r="A649" s="55"/>
      <c r="B649" s="390" t="s">
        <v>1050</v>
      </c>
      <c r="C649" s="391" t="s">
        <v>1051</v>
      </c>
      <c r="D649" s="392" t="s">
        <v>1052</v>
      </c>
      <c r="E649" s="393"/>
      <c r="F649" s="394">
        <f t="shared" si="264"/>
        <v>0</v>
      </c>
      <c r="G649" s="395"/>
      <c r="H649" s="394">
        <f t="shared" si="265"/>
        <v>0</v>
      </c>
      <c r="I649" s="395"/>
      <c r="J649" s="396">
        <f t="shared" si="266"/>
        <v>0</v>
      </c>
      <c r="K649" s="393"/>
      <c r="L649" s="394">
        <v>0</v>
      </c>
      <c r="M649" s="394">
        <v>0</v>
      </c>
      <c r="N649" s="394">
        <v>0</v>
      </c>
      <c r="O649" s="394">
        <v>0</v>
      </c>
      <c r="P649" s="394">
        <v>0</v>
      </c>
      <c r="Q649" s="394">
        <v>0</v>
      </c>
      <c r="R649" s="394">
        <v>0</v>
      </c>
      <c r="S649" s="394">
        <v>0</v>
      </c>
      <c r="T649" s="394">
        <v>0</v>
      </c>
      <c r="U649" s="394">
        <v>0</v>
      </c>
      <c r="V649" s="394">
        <v>0</v>
      </c>
      <c r="W649" s="394">
        <v>0</v>
      </c>
      <c r="X649" s="55"/>
    </row>
    <row r="650" spans="1:24" outlineLevel="3" x14ac:dyDescent="0.35">
      <c r="A650" s="55"/>
      <c r="B650" s="390" t="s">
        <v>1053</v>
      </c>
      <c r="C650" s="391" t="s">
        <v>1054</v>
      </c>
      <c r="D650" s="392" t="s">
        <v>1055</v>
      </c>
      <c r="E650" s="393"/>
      <c r="F650" s="394">
        <f t="shared" si="264"/>
        <v>0</v>
      </c>
      <c r="G650" s="395"/>
      <c r="H650" s="394">
        <f t="shared" si="265"/>
        <v>0</v>
      </c>
      <c r="I650" s="395"/>
      <c r="J650" s="396">
        <f t="shared" si="266"/>
        <v>0</v>
      </c>
      <c r="K650" s="393"/>
      <c r="L650" s="394">
        <v>0</v>
      </c>
      <c r="M650" s="394">
        <v>0</v>
      </c>
      <c r="N650" s="394">
        <v>0</v>
      </c>
      <c r="O650" s="394">
        <v>0</v>
      </c>
      <c r="P650" s="394">
        <v>0</v>
      </c>
      <c r="Q650" s="394">
        <v>0</v>
      </c>
      <c r="R650" s="394">
        <v>0</v>
      </c>
      <c r="S650" s="394">
        <v>0</v>
      </c>
      <c r="T650" s="394">
        <v>0</v>
      </c>
      <c r="U650" s="394">
        <v>0</v>
      </c>
      <c r="V650" s="394">
        <v>0</v>
      </c>
      <c r="W650" s="394">
        <v>0</v>
      </c>
      <c r="X650" s="55"/>
    </row>
    <row r="651" spans="1:24" outlineLevel="3" x14ac:dyDescent="0.35">
      <c r="A651" s="55"/>
      <c r="B651" s="390" t="s">
        <v>1056</v>
      </c>
      <c r="C651" s="391" t="s">
        <v>1057</v>
      </c>
      <c r="D651" s="392" t="s">
        <v>1058</v>
      </c>
      <c r="E651" s="393"/>
      <c r="F651" s="394">
        <f t="shared" si="264"/>
        <v>0</v>
      </c>
      <c r="G651" s="395"/>
      <c r="H651" s="394">
        <f t="shared" si="265"/>
        <v>0</v>
      </c>
      <c r="I651" s="395"/>
      <c r="J651" s="396">
        <f t="shared" si="266"/>
        <v>0</v>
      </c>
      <c r="K651" s="393"/>
      <c r="L651" s="394">
        <v>0</v>
      </c>
      <c r="M651" s="394">
        <v>0</v>
      </c>
      <c r="N651" s="394">
        <v>0</v>
      </c>
      <c r="O651" s="394">
        <v>0</v>
      </c>
      <c r="P651" s="394">
        <v>0</v>
      </c>
      <c r="Q651" s="394">
        <v>0</v>
      </c>
      <c r="R651" s="394">
        <v>0</v>
      </c>
      <c r="S651" s="394">
        <v>0</v>
      </c>
      <c r="T651" s="394">
        <v>0</v>
      </c>
      <c r="U651" s="394">
        <v>0</v>
      </c>
      <c r="V651" s="394">
        <v>0</v>
      </c>
      <c r="W651" s="394">
        <v>0</v>
      </c>
      <c r="X651" s="55"/>
    </row>
    <row r="652" spans="1:24" outlineLevel="3" x14ac:dyDescent="0.35">
      <c r="A652" s="55"/>
      <c r="B652" s="390" t="s">
        <v>1059</v>
      </c>
      <c r="C652" s="391" t="s">
        <v>1060</v>
      </c>
      <c r="D652" s="392" t="s">
        <v>1061</v>
      </c>
      <c r="E652" s="393"/>
      <c r="F652" s="394">
        <f t="shared" si="264"/>
        <v>0</v>
      </c>
      <c r="G652" s="395"/>
      <c r="H652" s="394">
        <f t="shared" si="265"/>
        <v>0</v>
      </c>
      <c r="I652" s="395"/>
      <c r="J652" s="396">
        <f t="shared" si="266"/>
        <v>0</v>
      </c>
      <c r="K652" s="393"/>
      <c r="L652" s="394">
        <v>0</v>
      </c>
      <c r="M652" s="394">
        <v>0</v>
      </c>
      <c r="N652" s="394">
        <v>0</v>
      </c>
      <c r="O652" s="394">
        <v>0</v>
      </c>
      <c r="P652" s="394">
        <v>0</v>
      </c>
      <c r="Q652" s="394">
        <v>0</v>
      </c>
      <c r="R652" s="394">
        <v>0</v>
      </c>
      <c r="S652" s="394">
        <v>0</v>
      </c>
      <c r="T652" s="394">
        <v>0</v>
      </c>
      <c r="U652" s="394">
        <v>0</v>
      </c>
      <c r="V652" s="394">
        <v>0</v>
      </c>
      <c r="W652" s="394">
        <v>0</v>
      </c>
      <c r="X652" s="55"/>
    </row>
    <row r="653" spans="1:24" outlineLevel="3" x14ac:dyDescent="0.35">
      <c r="A653" s="55"/>
      <c r="B653" s="390" t="s">
        <v>1062</v>
      </c>
      <c r="C653" s="391" t="s">
        <v>1063</v>
      </c>
      <c r="D653" s="392" t="s">
        <v>1064</v>
      </c>
      <c r="E653" s="393"/>
      <c r="F653" s="394">
        <f t="shared" si="264"/>
        <v>0</v>
      </c>
      <c r="G653" s="395"/>
      <c r="H653" s="394">
        <f t="shared" si="265"/>
        <v>0</v>
      </c>
      <c r="I653" s="395"/>
      <c r="J653" s="396">
        <f t="shared" si="266"/>
        <v>0</v>
      </c>
      <c r="K653" s="393"/>
      <c r="L653" s="394">
        <v>0</v>
      </c>
      <c r="M653" s="394">
        <v>0</v>
      </c>
      <c r="N653" s="394">
        <v>0</v>
      </c>
      <c r="O653" s="394">
        <v>0</v>
      </c>
      <c r="P653" s="394">
        <v>0</v>
      </c>
      <c r="Q653" s="394">
        <v>0</v>
      </c>
      <c r="R653" s="394">
        <v>0</v>
      </c>
      <c r="S653" s="394">
        <v>0</v>
      </c>
      <c r="T653" s="394">
        <v>0</v>
      </c>
      <c r="U653" s="394">
        <v>0</v>
      </c>
      <c r="V653" s="394">
        <v>0</v>
      </c>
      <c r="W653" s="394">
        <v>0</v>
      </c>
      <c r="X653" s="55"/>
    </row>
    <row r="654" spans="1:24" outlineLevel="3" x14ac:dyDescent="0.35">
      <c r="A654" s="55"/>
      <c r="B654" s="390" t="s">
        <v>1065</v>
      </c>
      <c r="C654" s="391" t="s">
        <v>1066</v>
      </c>
      <c r="D654" s="392" t="s">
        <v>1067</v>
      </c>
      <c r="E654" s="393"/>
      <c r="F654" s="394">
        <f t="shared" si="264"/>
        <v>0</v>
      </c>
      <c r="G654" s="395"/>
      <c r="H654" s="394">
        <f t="shared" si="265"/>
        <v>0</v>
      </c>
      <c r="I654" s="395"/>
      <c r="J654" s="396">
        <f t="shared" si="266"/>
        <v>0</v>
      </c>
      <c r="K654" s="393"/>
      <c r="L654" s="394">
        <v>0</v>
      </c>
      <c r="M654" s="394">
        <v>0</v>
      </c>
      <c r="N654" s="394">
        <v>0</v>
      </c>
      <c r="O654" s="394">
        <v>0</v>
      </c>
      <c r="P654" s="394">
        <v>0</v>
      </c>
      <c r="Q654" s="394">
        <v>0</v>
      </c>
      <c r="R654" s="394">
        <v>0</v>
      </c>
      <c r="S654" s="394">
        <v>0</v>
      </c>
      <c r="T654" s="394">
        <v>0</v>
      </c>
      <c r="U654" s="394">
        <v>0</v>
      </c>
      <c r="V654" s="394">
        <v>0</v>
      </c>
      <c r="W654" s="394">
        <v>0</v>
      </c>
      <c r="X654" s="55"/>
    </row>
    <row r="655" spans="1:24" outlineLevel="3" x14ac:dyDescent="0.35">
      <c r="A655" s="55"/>
      <c r="B655" s="390" t="s">
        <v>1068</v>
      </c>
      <c r="C655" s="391" t="s">
        <v>1069</v>
      </c>
      <c r="D655" s="392" t="s">
        <v>1070</v>
      </c>
      <c r="E655" s="393"/>
      <c r="F655" s="394">
        <f t="shared" si="264"/>
        <v>0</v>
      </c>
      <c r="G655" s="395"/>
      <c r="H655" s="394">
        <f t="shared" si="265"/>
        <v>0</v>
      </c>
      <c r="I655" s="395"/>
      <c r="J655" s="396">
        <f t="shared" si="266"/>
        <v>0</v>
      </c>
      <c r="K655" s="393"/>
      <c r="L655" s="394">
        <v>0</v>
      </c>
      <c r="M655" s="394">
        <v>0</v>
      </c>
      <c r="N655" s="394">
        <v>0</v>
      </c>
      <c r="O655" s="394">
        <v>0</v>
      </c>
      <c r="P655" s="394">
        <v>0</v>
      </c>
      <c r="Q655" s="394">
        <v>0</v>
      </c>
      <c r="R655" s="394">
        <v>0</v>
      </c>
      <c r="S655" s="394">
        <v>0</v>
      </c>
      <c r="T655" s="394">
        <v>0</v>
      </c>
      <c r="U655" s="394">
        <v>0</v>
      </c>
      <c r="V655" s="394">
        <v>0</v>
      </c>
      <c r="W655" s="394">
        <v>0</v>
      </c>
      <c r="X655" s="55"/>
    </row>
    <row r="656" spans="1:24" outlineLevel="1" x14ac:dyDescent="0.35">
      <c r="A656" s="55"/>
      <c r="B656" s="382" t="s">
        <v>1071</v>
      </c>
      <c r="C656" s="383" t="s">
        <v>333</v>
      </c>
      <c r="D656" s="384" t="s">
        <v>43</v>
      </c>
      <c r="E656" s="379"/>
      <c r="F656" s="385">
        <f t="shared" si="264"/>
        <v>38262.17</v>
      </c>
      <c r="G656" s="381"/>
      <c r="H656" s="385">
        <f t="shared" si="265"/>
        <v>12349.87</v>
      </c>
      <c r="I656" s="381"/>
      <c r="J656" s="385">
        <f t="shared" si="266"/>
        <v>25912.3</v>
      </c>
      <c r="K656" s="379"/>
      <c r="L656" s="385">
        <f>+L657+L660</f>
        <v>3071.68</v>
      </c>
      <c r="M656" s="385">
        <f t="shared" ref="M656:W656" si="267">+M657+M660</f>
        <v>3132.4</v>
      </c>
      <c r="N656" s="385">
        <f t="shared" si="267"/>
        <v>3071.51</v>
      </c>
      <c r="O656" s="385">
        <f t="shared" si="267"/>
        <v>3074.28</v>
      </c>
      <c r="P656" s="385">
        <f t="shared" si="267"/>
        <v>3107.48</v>
      </c>
      <c r="Q656" s="385">
        <f t="shared" si="267"/>
        <v>3144.28</v>
      </c>
      <c r="R656" s="385">
        <f t="shared" si="267"/>
        <v>3250.57</v>
      </c>
      <c r="S656" s="385">
        <f t="shared" si="267"/>
        <v>3254.75</v>
      </c>
      <c r="T656" s="385">
        <f t="shared" si="267"/>
        <v>3268.34</v>
      </c>
      <c r="U656" s="385">
        <f t="shared" si="267"/>
        <v>3301.08</v>
      </c>
      <c r="V656" s="385">
        <f t="shared" si="267"/>
        <v>3293.24</v>
      </c>
      <c r="W656" s="385">
        <f t="shared" si="267"/>
        <v>3292.56</v>
      </c>
      <c r="X656" s="55"/>
    </row>
    <row r="657" spans="1:24" outlineLevel="2" x14ac:dyDescent="0.35">
      <c r="A657" s="55"/>
      <c r="B657" s="386">
        <v>8501</v>
      </c>
      <c r="C657" s="387" t="s">
        <v>334</v>
      </c>
      <c r="D657" s="388" t="s">
        <v>335</v>
      </c>
      <c r="E657" s="379"/>
      <c r="F657" s="389">
        <f t="shared" si="264"/>
        <v>38262.17</v>
      </c>
      <c r="G657" s="437"/>
      <c r="H657" s="389">
        <f t="shared" si="265"/>
        <v>12349.87</v>
      </c>
      <c r="I657" s="437"/>
      <c r="J657" s="389">
        <f t="shared" si="266"/>
        <v>25912.3</v>
      </c>
      <c r="K657" s="379"/>
      <c r="L657" s="389">
        <f>SUM(L658:L659)</f>
        <v>3071.68</v>
      </c>
      <c r="M657" s="389">
        <f t="shared" ref="M657:W657" si="268">SUM(M658:M659)</f>
        <v>3132.4</v>
      </c>
      <c r="N657" s="389">
        <f t="shared" si="268"/>
        <v>3071.51</v>
      </c>
      <c r="O657" s="389">
        <f t="shared" si="268"/>
        <v>3074.28</v>
      </c>
      <c r="P657" s="389">
        <f t="shared" si="268"/>
        <v>3107.48</v>
      </c>
      <c r="Q657" s="389">
        <f t="shared" si="268"/>
        <v>3144.28</v>
      </c>
      <c r="R657" s="389">
        <f t="shared" si="268"/>
        <v>3250.57</v>
      </c>
      <c r="S657" s="389">
        <f t="shared" si="268"/>
        <v>3254.75</v>
      </c>
      <c r="T657" s="389">
        <f t="shared" si="268"/>
        <v>3268.34</v>
      </c>
      <c r="U657" s="389">
        <f t="shared" si="268"/>
        <v>3301.08</v>
      </c>
      <c r="V657" s="389">
        <f t="shared" si="268"/>
        <v>3293.24</v>
      </c>
      <c r="W657" s="389">
        <f t="shared" si="268"/>
        <v>3292.56</v>
      </c>
      <c r="X657" s="55"/>
    </row>
    <row r="658" spans="1:24" outlineLevel="3" x14ac:dyDescent="0.35">
      <c r="A658" s="55"/>
      <c r="B658" s="390">
        <v>850101</v>
      </c>
      <c r="C658" s="391" t="s">
        <v>1365</v>
      </c>
      <c r="D658" s="392" t="s">
        <v>1367</v>
      </c>
      <c r="E658" s="393"/>
      <c r="F658" s="394">
        <f t="shared" si="264"/>
        <v>0</v>
      </c>
      <c r="G658" s="395"/>
      <c r="H658" s="394">
        <f t="shared" si="265"/>
        <v>0</v>
      </c>
      <c r="I658" s="395"/>
      <c r="J658" s="396">
        <f t="shared" si="266"/>
        <v>0</v>
      </c>
      <c r="K658" s="393"/>
      <c r="L658" s="394">
        <v>0</v>
      </c>
      <c r="M658" s="394">
        <v>0</v>
      </c>
      <c r="N658" s="394">
        <v>0</v>
      </c>
      <c r="O658" s="394">
        <v>0</v>
      </c>
      <c r="P658" s="394">
        <v>0</v>
      </c>
      <c r="Q658" s="394">
        <v>0</v>
      </c>
      <c r="R658" s="394">
        <v>0</v>
      </c>
      <c r="S658" s="394">
        <v>0</v>
      </c>
      <c r="T658" s="394">
        <v>0</v>
      </c>
      <c r="U658" s="394">
        <v>0</v>
      </c>
      <c r="V658" s="394">
        <v>0</v>
      </c>
      <c r="W658" s="394">
        <v>0</v>
      </c>
      <c r="X658" s="55"/>
    </row>
    <row r="659" spans="1:24" outlineLevel="3" x14ac:dyDescent="0.35">
      <c r="A659" s="55"/>
      <c r="B659" s="390">
        <v>850102</v>
      </c>
      <c r="C659" s="391" t="s">
        <v>1366</v>
      </c>
      <c r="D659" s="392" t="s">
        <v>1368</v>
      </c>
      <c r="E659" s="393"/>
      <c r="F659" s="394">
        <f t="shared" si="264"/>
        <v>38262.17</v>
      </c>
      <c r="G659" s="395"/>
      <c r="H659" s="394">
        <f t="shared" si="265"/>
        <v>12349.87</v>
      </c>
      <c r="I659" s="395"/>
      <c r="J659" s="396">
        <f t="shared" si="266"/>
        <v>25912.3</v>
      </c>
      <c r="K659" s="393"/>
      <c r="L659" s="394">
        <v>3071.68</v>
      </c>
      <c r="M659" s="394">
        <v>3132.4</v>
      </c>
      <c r="N659" s="394">
        <v>3071.51</v>
      </c>
      <c r="O659" s="394">
        <v>3074.28</v>
      </c>
      <c r="P659" s="394">
        <v>3107.48</v>
      </c>
      <c r="Q659" s="394">
        <v>3144.28</v>
      </c>
      <c r="R659" s="394">
        <v>3250.57</v>
      </c>
      <c r="S659" s="394">
        <v>3254.75</v>
      </c>
      <c r="T659" s="394">
        <v>3268.34</v>
      </c>
      <c r="U659" s="394">
        <v>3301.08</v>
      </c>
      <c r="V659" s="394">
        <v>3293.24</v>
      </c>
      <c r="W659" s="394">
        <v>3292.56</v>
      </c>
      <c r="X659" s="55"/>
    </row>
    <row r="660" spans="1:24" outlineLevel="2" x14ac:dyDescent="0.35">
      <c r="A660" s="55"/>
      <c r="B660" s="386">
        <v>8502</v>
      </c>
      <c r="C660" s="387" t="s">
        <v>336</v>
      </c>
      <c r="D660" s="388" t="s">
        <v>337</v>
      </c>
      <c r="E660" s="379"/>
      <c r="F660" s="389">
        <f t="shared" si="264"/>
        <v>0</v>
      </c>
      <c r="G660" s="437"/>
      <c r="H660" s="389">
        <f t="shared" si="265"/>
        <v>0</v>
      </c>
      <c r="I660" s="437"/>
      <c r="J660" s="389">
        <f t="shared" si="266"/>
        <v>0</v>
      </c>
      <c r="K660" s="379"/>
      <c r="L660" s="389">
        <f>SUM(L661:L662)</f>
        <v>0</v>
      </c>
      <c r="M660" s="389">
        <f t="shared" ref="M660:W660" si="269">SUM(M661:M662)</f>
        <v>0</v>
      </c>
      <c r="N660" s="389">
        <f t="shared" si="269"/>
        <v>0</v>
      </c>
      <c r="O660" s="389">
        <f t="shared" si="269"/>
        <v>0</v>
      </c>
      <c r="P660" s="389">
        <f t="shared" si="269"/>
        <v>0</v>
      </c>
      <c r="Q660" s="389">
        <f t="shared" si="269"/>
        <v>0</v>
      </c>
      <c r="R660" s="389">
        <f t="shared" si="269"/>
        <v>0</v>
      </c>
      <c r="S660" s="389">
        <f t="shared" si="269"/>
        <v>0</v>
      </c>
      <c r="T660" s="389">
        <f t="shared" si="269"/>
        <v>0</v>
      </c>
      <c r="U660" s="389">
        <f t="shared" si="269"/>
        <v>0</v>
      </c>
      <c r="V660" s="389">
        <f t="shared" si="269"/>
        <v>0</v>
      </c>
      <c r="W660" s="389">
        <f t="shared" si="269"/>
        <v>0</v>
      </c>
      <c r="X660" s="55"/>
    </row>
    <row r="661" spans="1:24" outlineLevel="3" x14ac:dyDescent="0.35">
      <c r="A661" s="55"/>
      <c r="B661" s="390">
        <v>850201</v>
      </c>
      <c r="C661" s="391" t="s">
        <v>1371</v>
      </c>
      <c r="D661" s="392" t="s">
        <v>1369</v>
      </c>
      <c r="E661" s="393"/>
      <c r="F661" s="394">
        <f t="shared" si="264"/>
        <v>0</v>
      </c>
      <c r="G661" s="395"/>
      <c r="H661" s="394">
        <f t="shared" si="265"/>
        <v>0</v>
      </c>
      <c r="I661" s="395"/>
      <c r="J661" s="396">
        <f t="shared" si="266"/>
        <v>0</v>
      </c>
      <c r="K661" s="393"/>
      <c r="L661" s="394">
        <v>0</v>
      </c>
      <c r="M661" s="394">
        <v>0</v>
      </c>
      <c r="N661" s="394">
        <v>0</v>
      </c>
      <c r="O661" s="394">
        <v>0</v>
      </c>
      <c r="P661" s="394">
        <v>0</v>
      </c>
      <c r="Q661" s="394">
        <v>0</v>
      </c>
      <c r="R661" s="394">
        <v>0</v>
      </c>
      <c r="S661" s="394">
        <v>0</v>
      </c>
      <c r="T661" s="394">
        <v>0</v>
      </c>
      <c r="U661" s="394">
        <v>0</v>
      </c>
      <c r="V661" s="394">
        <v>0</v>
      </c>
      <c r="W661" s="394">
        <v>0</v>
      </c>
      <c r="X661" s="55"/>
    </row>
    <row r="662" spans="1:24" outlineLevel="3" x14ac:dyDescent="0.35">
      <c r="A662" s="55"/>
      <c r="B662" s="390">
        <v>850202</v>
      </c>
      <c r="C662" s="391" t="s">
        <v>1372</v>
      </c>
      <c r="D662" s="392" t="s">
        <v>1370</v>
      </c>
      <c r="E662" s="393"/>
      <c r="F662" s="394">
        <f t="shared" si="264"/>
        <v>0</v>
      </c>
      <c r="G662" s="395"/>
      <c r="H662" s="394">
        <f t="shared" si="265"/>
        <v>0</v>
      </c>
      <c r="I662" s="395"/>
      <c r="J662" s="396">
        <f t="shared" si="266"/>
        <v>0</v>
      </c>
      <c r="K662" s="393"/>
      <c r="L662" s="394">
        <v>0</v>
      </c>
      <c r="M662" s="394">
        <v>0</v>
      </c>
      <c r="N662" s="394">
        <v>0</v>
      </c>
      <c r="O662" s="394">
        <v>0</v>
      </c>
      <c r="P662" s="394">
        <v>0</v>
      </c>
      <c r="Q662" s="394">
        <v>0</v>
      </c>
      <c r="R662" s="394">
        <v>0</v>
      </c>
      <c r="S662" s="394">
        <v>0</v>
      </c>
      <c r="T662" s="394">
        <v>0</v>
      </c>
      <c r="U662" s="394">
        <v>0</v>
      </c>
      <c r="V662" s="394">
        <v>0</v>
      </c>
      <c r="W662" s="394">
        <v>0</v>
      </c>
      <c r="X662" s="55"/>
    </row>
    <row r="663" spans="1:24" ht="24.5" x14ac:dyDescent="0.35">
      <c r="A663" s="55"/>
      <c r="B663" s="371">
        <v>9</v>
      </c>
      <c r="C663" s="369" t="s">
        <v>338</v>
      </c>
      <c r="D663" s="369" t="s">
        <v>84</v>
      </c>
      <c r="E663" s="379"/>
      <c r="F663" s="404">
        <f t="shared" si="264"/>
        <v>10335.35</v>
      </c>
      <c r="G663" s="381"/>
      <c r="H663" s="404">
        <f t="shared" si="265"/>
        <v>10335.35</v>
      </c>
      <c r="I663" s="381"/>
      <c r="J663" s="405">
        <f t="shared" si="266"/>
        <v>0</v>
      </c>
      <c r="K663" s="379"/>
      <c r="L663" s="404">
        <f>SUM(L664+L723+L746+L757)</f>
        <v>0</v>
      </c>
      <c r="M663" s="404">
        <f t="shared" ref="M663:W663" si="270">SUM(M664+M723+M746+M757)</f>
        <v>10335.35</v>
      </c>
      <c r="N663" s="404">
        <f t="shared" si="270"/>
        <v>0</v>
      </c>
      <c r="O663" s="404">
        <f t="shared" si="270"/>
        <v>0</v>
      </c>
      <c r="P663" s="404">
        <f t="shared" si="270"/>
        <v>0</v>
      </c>
      <c r="Q663" s="404">
        <f t="shared" si="270"/>
        <v>0</v>
      </c>
      <c r="R663" s="404">
        <f t="shared" si="270"/>
        <v>0</v>
      </c>
      <c r="S663" s="404">
        <f t="shared" si="270"/>
        <v>0</v>
      </c>
      <c r="T663" s="404">
        <f t="shared" si="270"/>
        <v>0</v>
      </c>
      <c r="U663" s="404">
        <f t="shared" si="270"/>
        <v>0</v>
      </c>
      <c r="V663" s="404">
        <f t="shared" si="270"/>
        <v>0</v>
      </c>
      <c r="W663" s="404">
        <f t="shared" si="270"/>
        <v>0</v>
      </c>
      <c r="X663" s="55"/>
    </row>
    <row r="664" spans="1:24" outlineLevel="1" x14ac:dyDescent="0.35">
      <c r="A664" s="55"/>
      <c r="B664" s="382">
        <v>91</v>
      </c>
      <c r="C664" s="383" t="s">
        <v>339</v>
      </c>
      <c r="D664" s="384" t="s">
        <v>1072</v>
      </c>
      <c r="E664" s="379"/>
      <c r="F664" s="385">
        <f t="shared" si="264"/>
        <v>0</v>
      </c>
      <c r="G664" s="437"/>
      <c r="H664" s="385">
        <f t="shared" si="265"/>
        <v>0</v>
      </c>
      <c r="I664" s="437"/>
      <c r="J664" s="385">
        <f t="shared" si="266"/>
        <v>0</v>
      </c>
      <c r="K664" s="379"/>
      <c r="L664" s="385">
        <f>SUM(L665+L696)</f>
        <v>0</v>
      </c>
      <c r="M664" s="385">
        <f t="shared" ref="M664:W664" si="271">SUM(M665+M696)</f>
        <v>0</v>
      </c>
      <c r="N664" s="385">
        <f t="shared" si="271"/>
        <v>0</v>
      </c>
      <c r="O664" s="385">
        <f t="shared" si="271"/>
        <v>0</v>
      </c>
      <c r="P664" s="385">
        <f t="shared" si="271"/>
        <v>0</v>
      </c>
      <c r="Q664" s="385">
        <f t="shared" si="271"/>
        <v>0</v>
      </c>
      <c r="R664" s="385">
        <f t="shared" si="271"/>
        <v>0</v>
      </c>
      <c r="S664" s="385">
        <f t="shared" si="271"/>
        <v>0</v>
      </c>
      <c r="T664" s="385">
        <f t="shared" si="271"/>
        <v>0</v>
      </c>
      <c r="U664" s="385">
        <f t="shared" si="271"/>
        <v>0</v>
      </c>
      <c r="V664" s="385">
        <f t="shared" si="271"/>
        <v>0</v>
      </c>
      <c r="W664" s="385">
        <f t="shared" si="271"/>
        <v>0</v>
      </c>
      <c r="X664" s="55"/>
    </row>
    <row r="665" spans="1:24" outlineLevel="2" x14ac:dyDescent="0.35">
      <c r="A665" s="55"/>
      <c r="B665" s="386">
        <v>9101</v>
      </c>
      <c r="C665" s="387" t="s">
        <v>340</v>
      </c>
      <c r="D665" s="388" t="s">
        <v>1119</v>
      </c>
      <c r="E665" s="379"/>
      <c r="F665" s="389">
        <f t="shared" si="264"/>
        <v>0</v>
      </c>
      <c r="G665" s="437"/>
      <c r="H665" s="389">
        <f t="shared" si="265"/>
        <v>0</v>
      </c>
      <c r="I665" s="437"/>
      <c r="J665" s="389">
        <f t="shared" si="266"/>
        <v>0</v>
      </c>
      <c r="K665" s="379"/>
      <c r="L665" s="389">
        <f>SUM(L666,L679)</f>
        <v>0</v>
      </c>
      <c r="M665" s="389">
        <f t="shared" ref="M665:W665" si="272">SUM(M666,M679)</f>
        <v>0</v>
      </c>
      <c r="N665" s="389">
        <f t="shared" si="272"/>
        <v>0</v>
      </c>
      <c r="O665" s="389">
        <f t="shared" si="272"/>
        <v>0</v>
      </c>
      <c r="P665" s="389">
        <f t="shared" si="272"/>
        <v>0</v>
      </c>
      <c r="Q665" s="389">
        <f t="shared" si="272"/>
        <v>0</v>
      </c>
      <c r="R665" s="389">
        <f t="shared" si="272"/>
        <v>0</v>
      </c>
      <c r="S665" s="389">
        <f t="shared" si="272"/>
        <v>0</v>
      </c>
      <c r="T665" s="389">
        <f t="shared" si="272"/>
        <v>0</v>
      </c>
      <c r="U665" s="389">
        <f t="shared" si="272"/>
        <v>0</v>
      </c>
      <c r="V665" s="389">
        <f t="shared" si="272"/>
        <v>0</v>
      </c>
      <c r="W665" s="389">
        <f t="shared" si="272"/>
        <v>0</v>
      </c>
      <c r="X665" s="55"/>
    </row>
    <row r="666" spans="1:24" outlineLevel="3" x14ac:dyDescent="0.35">
      <c r="A666" s="55"/>
      <c r="B666" s="406">
        <v>910101</v>
      </c>
      <c r="C666" s="407" t="s">
        <v>1073</v>
      </c>
      <c r="D666" s="408" t="s">
        <v>1120</v>
      </c>
      <c r="E666" s="379"/>
      <c r="F666" s="409">
        <f t="shared" si="264"/>
        <v>0</v>
      </c>
      <c r="G666" s="381"/>
      <c r="H666" s="409">
        <f t="shared" si="265"/>
        <v>0</v>
      </c>
      <c r="I666" s="381"/>
      <c r="J666" s="409">
        <f t="shared" si="266"/>
        <v>0</v>
      </c>
      <c r="K666" s="379"/>
      <c r="L666" s="409">
        <f>SUM(L667)</f>
        <v>0</v>
      </c>
      <c r="M666" s="409">
        <f t="shared" ref="M666:W666" si="273">SUM(M667)</f>
        <v>0</v>
      </c>
      <c r="N666" s="409">
        <f t="shared" si="273"/>
        <v>0</v>
      </c>
      <c r="O666" s="409">
        <f t="shared" si="273"/>
        <v>0</v>
      </c>
      <c r="P666" s="409">
        <f t="shared" si="273"/>
        <v>0</v>
      </c>
      <c r="Q666" s="409">
        <f t="shared" si="273"/>
        <v>0</v>
      </c>
      <c r="R666" s="409">
        <f t="shared" si="273"/>
        <v>0</v>
      </c>
      <c r="S666" s="409">
        <f t="shared" si="273"/>
        <v>0</v>
      </c>
      <c r="T666" s="409">
        <f t="shared" si="273"/>
        <v>0</v>
      </c>
      <c r="U666" s="409">
        <f t="shared" si="273"/>
        <v>0</v>
      </c>
      <c r="V666" s="409">
        <f t="shared" si="273"/>
        <v>0</v>
      </c>
      <c r="W666" s="409">
        <f t="shared" si="273"/>
        <v>0</v>
      </c>
      <c r="X666" s="55"/>
    </row>
    <row r="667" spans="1:24" ht="24.5" outlineLevel="4" x14ac:dyDescent="0.35">
      <c r="A667" s="55"/>
      <c r="B667" s="438">
        <v>91010101</v>
      </c>
      <c r="C667" s="439" t="s">
        <v>1374</v>
      </c>
      <c r="D667" s="440" t="s">
        <v>1373</v>
      </c>
      <c r="E667" s="379"/>
      <c r="F667" s="441">
        <f t="shared" si="264"/>
        <v>0</v>
      </c>
      <c r="G667" s="381"/>
      <c r="H667" s="441">
        <f t="shared" si="265"/>
        <v>0</v>
      </c>
      <c r="I667" s="381"/>
      <c r="J667" s="441">
        <f t="shared" si="266"/>
        <v>0</v>
      </c>
      <c r="K667" s="379"/>
      <c r="L667" s="441">
        <f t="shared" ref="L667" si="274">SUM(L668:L678)</f>
        <v>0</v>
      </c>
      <c r="M667" s="441">
        <f t="shared" ref="M667:W667" si="275">SUM(M668:M678)</f>
        <v>0</v>
      </c>
      <c r="N667" s="441">
        <f t="shared" si="275"/>
        <v>0</v>
      </c>
      <c r="O667" s="441">
        <f t="shared" si="275"/>
        <v>0</v>
      </c>
      <c r="P667" s="441">
        <f t="shared" si="275"/>
        <v>0</v>
      </c>
      <c r="Q667" s="441">
        <f t="shared" si="275"/>
        <v>0</v>
      </c>
      <c r="R667" s="441">
        <f t="shared" si="275"/>
        <v>0</v>
      </c>
      <c r="S667" s="441">
        <f t="shared" si="275"/>
        <v>0</v>
      </c>
      <c r="T667" s="441">
        <f t="shared" si="275"/>
        <v>0</v>
      </c>
      <c r="U667" s="441">
        <f t="shared" si="275"/>
        <v>0</v>
      </c>
      <c r="V667" s="441">
        <f t="shared" si="275"/>
        <v>0</v>
      </c>
      <c r="W667" s="441">
        <f t="shared" si="275"/>
        <v>0</v>
      </c>
      <c r="X667" s="55"/>
    </row>
    <row r="668" spans="1:24" ht="30" customHeight="1" outlineLevel="5" x14ac:dyDescent="0.35">
      <c r="A668" s="55"/>
      <c r="B668" s="390">
        <v>9101010101</v>
      </c>
      <c r="C668" s="391" t="s">
        <v>1375</v>
      </c>
      <c r="D668" s="392" t="s">
        <v>1385</v>
      </c>
      <c r="E668" s="393"/>
      <c r="F668" s="394">
        <f t="shared" si="264"/>
        <v>0</v>
      </c>
      <c r="G668" s="395"/>
      <c r="H668" s="394">
        <f t="shared" si="265"/>
        <v>0</v>
      </c>
      <c r="I668" s="395"/>
      <c r="J668" s="396">
        <f t="shared" si="266"/>
        <v>0</v>
      </c>
      <c r="K668" s="393"/>
      <c r="L668" s="394">
        <v>0</v>
      </c>
      <c r="M668" s="394">
        <v>0</v>
      </c>
      <c r="N668" s="394">
        <v>0</v>
      </c>
      <c r="O668" s="394">
        <v>0</v>
      </c>
      <c r="P668" s="394">
        <v>0</v>
      </c>
      <c r="Q668" s="394">
        <v>0</v>
      </c>
      <c r="R668" s="394">
        <v>0</v>
      </c>
      <c r="S668" s="394">
        <v>0</v>
      </c>
      <c r="T668" s="394">
        <v>0</v>
      </c>
      <c r="U668" s="394">
        <v>0</v>
      </c>
      <c r="V668" s="394">
        <v>0</v>
      </c>
      <c r="W668" s="394">
        <v>0</v>
      </c>
      <c r="X668" s="55"/>
    </row>
    <row r="669" spans="1:24" ht="30" customHeight="1" outlineLevel="5" x14ac:dyDescent="0.35">
      <c r="A669" s="55"/>
      <c r="B669" s="390">
        <v>9101010102</v>
      </c>
      <c r="C669" s="391" t="s">
        <v>1376</v>
      </c>
      <c r="D669" s="392" t="s">
        <v>1386</v>
      </c>
      <c r="E669" s="393"/>
      <c r="F669" s="394">
        <f t="shared" si="264"/>
        <v>0</v>
      </c>
      <c r="G669" s="395"/>
      <c r="H669" s="394">
        <f t="shared" si="265"/>
        <v>0</v>
      </c>
      <c r="I669" s="395"/>
      <c r="J669" s="396">
        <f t="shared" si="266"/>
        <v>0</v>
      </c>
      <c r="K669" s="393"/>
      <c r="L669" s="394">
        <v>0</v>
      </c>
      <c r="M669" s="394">
        <v>0</v>
      </c>
      <c r="N669" s="394">
        <v>0</v>
      </c>
      <c r="O669" s="394">
        <v>0</v>
      </c>
      <c r="P669" s="394">
        <v>0</v>
      </c>
      <c r="Q669" s="394">
        <v>0</v>
      </c>
      <c r="R669" s="394">
        <v>0</v>
      </c>
      <c r="S669" s="394">
        <v>0</v>
      </c>
      <c r="T669" s="394">
        <v>0</v>
      </c>
      <c r="U669" s="394">
        <v>0</v>
      </c>
      <c r="V669" s="394">
        <v>0</v>
      </c>
      <c r="W669" s="394">
        <v>0</v>
      </c>
      <c r="X669" s="55"/>
    </row>
    <row r="670" spans="1:24" ht="30" customHeight="1" outlineLevel="5" x14ac:dyDescent="0.35">
      <c r="A670" s="55"/>
      <c r="B670" s="390">
        <v>9101010103</v>
      </c>
      <c r="C670" s="391" t="s">
        <v>1377</v>
      </c>
      <c r="D670" s="392" t="s">
        <v>1387</v>
      </c>
      <c r="E670" s="393"/>
      <c r="F670" s="394">
        <f t="shared" si="264"/>
        <v>0</v>
      </c>
      <c r="G670" s="395"/>
      <c r="H670" s="394">
        <f t="shared" si="265"/>
        <v>0</v>
      </c>
      <c r="I670" s="395"/>
      <c r="J670" s="396">
        <f t="shared" si="266"/>
        <v>0</v>
      </c>
      <c r="K670" s="393"/>
      <c r="L670" s="394">
        <v>0</v>
      </c>
      <c r="M670" s="394">
        <v>0</v>
      </c>
      <c r="N670" s="394">
        <v>0</v>
      </c>
      <c r="O670" s="394">
        <v>0</v>
      </c>
      <c r="P670" s="394">
        <v>0</v>
      </c>
      <c r="Q670" s="394">
        <v>0</v>
      </c>
      <c r="R670" s="394">
        <v>0</v>
      </c>
      <c r="S670" s="394">
        <v>0</v>
      </c>
      <c r="T670" s="394">
        <v>0</v>
      </c>
      <c r="U670" s="394">
        <v>0</v>
      </c>
      <c r="V670" s="394">
        <v>0</v>
      </c>
      <c r="W670" s="394">
        <v>0</v>
      </c>
      <c r="X670" s="55"/>
    </row>
    <row r="671" spans="1:24" ht="30" customHeight="1" outlineLevel="5" x14ac:dyDescent="0.35">
      <c r="A671" s="55"/>
      <c r="B671" s="390">
        <v>9101010104</v>
      </c>
      <c r="C671" s="391" t="s">
        <v>1378</v>
      </c>
      <c r="D671" s="392" t="s">
        <v>1388</v>
      </c>
      <c r="E671" s="393"/>
      <c r="F671" s="394">
        <f t="shared" si="264"/>
        <v>0</v>
      </c>
      <c r="G671" s="395"/>
      <c r="H671" s="394">
        <f t="shared" si="265"/>
        <v>0</v>
      </c>
      <c r="I671" s="395"/>
      <c r="J671" s="396">
        <f t="shared" si="266"/>
        <v>0</v>
      </c>
      <c r="K671" s="393"/>
      <c r="L671" s="394">
        <v>0</v>
      </c>
      <c r="M671" s="394">
        <v>0</v>
      </c>
      <c r="N671" s="394">
        <v>0</v>
      </c>
      <c r="O671" s="394">
        <v>0</v>
      </c>
      <c r="P671" s="394">
        <v>0</v>
      </c>
      <c r="Q671" s="394">
        <v>0</v>
      </c>
      <c r="R671" s="394">
        <v>0</v>
      </c>
      <c r="S671" s="394">
        <v>0</v>
      </c>
      <c r="T671" s="394">
        <v>0</v>
      </c>
      <c r="U671" s="394">
        <v>0</v>
      </c>
      <c r="V671" s="394">
        <v>0</v>
      </c>
      <c r="W671" s="394">
        <v>0</v>
      </c>
      <c r="X671" s="55"/>
    </row>
    <row r="672" spans="1:24" ht="30" customHeight="1" outlineLevel="5" x14ac:dyDescent="0.35">
      <c r="A672" s="55"/>
      <c r="B672" s="390">
        <v>9101010105</v>
      </c>
      <c r="C672" s="391" t="s">
        <v>1379</v>
      </c>
      <c r="D672" s="392" t="s">
        <v>1389</v>
      </c>
      <c r="E672" s="393"/>
      <c r="F672" s="394">
        <f t="shared" si="264"/>
        <v>0</v>
      </c>
      <c r="G672" s="395"/>
      <c r="H672" s="394">
        <f t="shared" si="265"/>
        <v>0</v>
      </c>
      <c r="I672" s="395"/>
      <c r="J672" s="396">
        <f t="shared" si="266"/>
        <v>0</v>
      </c>
      <c r="K672" s="393"/>
      <c r="L672" s="394">
        <v>0</v>
      </c>
      <c r="M672" s="394">
        <v>0</v>
      </c>
      <c r="N672" s="394">
        <v>0</v>
      </c>
      <c r="O672" s="394">
        <v>0</v>
      </c>
      <c r="P672" s="394">
        <v>0</v>
      </c>
      <c r="Q672" s="394">
        <v>0</v>
      </c>
      <c r="R672" s="394">
        <v>0</v>
      </c>
      <c r="S672" s="394">
        <v>0</v>
      </c>
      <c r="T672" s="394">
        <v>0</v>
      </c>
      <c r="U672" s="394">
        <v>0</v>
      </c>
      <c r="V672" s="394">
        <v>0</v>
      </c>
      <c r="W672" s="394">
        <v>0</v>
      </c>
      <c r="X672" s="55"/>
    </row>
    <row r="673" spans="1:24" ht="30" customHeight="1" outlineLevel="5" x14ac:dyDescent="0.35">
      <c r="A673" s="55"/>
      <c r="B673" s="390">
        <v>9101010106</v>
      </c>
      <c r="C673" s="391" t="s">
        <v>1380</v>
      </c>
      <c r="D673" s="392" t="s">
        <v>1390</v>
      </c>
      <c r="E673" s="393"/>
      <c r="F673" s="394">
        <f t="shared" si="264"/>
        <v>0</v>
      </c>
      <c r="G673" s="395"/>
      <c r="H673" s="394">
        <f t="shared" si="265"/>
        <v>0</v>
      </c>
      <c r="I673" s="395"/>
      <c r="J673" s="396">
        <f t="shared" si="266"/>
        <v>0</v>
      </c>
      <c r="K673" s="393"/>
      <c r="L673" s="394">
        <v>0</v>
      </c>
      <c r="M673" s="394">
        <v>0</v>
      </c>
      <c r="N673" s="394">
        <v>0</v>
      </c>
      <c r="O673" s="394">
        <v>0</v>
      </c>
      <c r="P673" s="394">
        <v>0</v>
      </c>
      <c r="Q673" s="394">
        <v>0</v>
      </c>
      <c r="R673" s="394">
        <v>0</v>
      </c>
      <c r="S673" s="394">
        <v>0</v>
      </c>
      <c r="T673" s="394">
        <v>0</v>
      </c>
      <c r="U673" s="394">
        <v>0</v>
      </c>
      <c r="V673" s="394">
        <v>0</v>
      </c>
      <c r="W673" s="394">
        <v>0</v>
      </c>
      <c r="X673" s="55"/>
    </row>
    <row r="674" spans="1:24" ht="30" customHeight="1" outlineLevel="5" x14ac:dyDescent="0.35">
      <c r="A674" s="55"/>
      <c r="B674" s="390">
        <v>9101010107</v>
      </c>
      <c r="C674" s="391" t="s">
        <v>1381</v>
      </c>
      <c r="D674" s="392" t="s">
        <v>1391</v>
      </c>
      <c r="E674" s="393"/>
      <c r="F674" s="394">
        <f t="shared" si="264"/>
        <v>0</v>
      </c>
      <c r="G674" s="395"/>
      <c r="H674" s="394">
        <f t="shared" si="265"/>
        <v>0</v>
      </c>
      <c r="I674" s="395"/>
      <c r="J674" s="396">
        <f t="shared" si="266"/>
        <v>0</v>
      </c>
      <c r="K674" s="393"/>
      <c r="L674" s="394">
        <v>0</v>
      </c>
      <c r="M674" s="394">
        <v>0</v>
      </c>
      <c r="N674" s="394">
        <v>0</v>
      </c>
      <c r="O674" s="394">
        <v>0</v>
      </c>
      <c r="P674" s="394">
        <v>0</v>
      </c>
      <c r="Q674" s="394">
        <v>0</v>
      </c>
      <c r="R674" s="394">
        <v>0</v>
      </c>
      <c r="S674" s="394">
        <v>0</v>
      </c>
      <c r="T674" s="394">
        <v>0</v>
      </c>
      <c r="U674" s="394">
        <v>0</v>
      </c>
      <c r="V674" s="394">
        <v>0</v>
      </c>
      <c r="W674" s="394">
        <v>0</v>
      </c>
      <c r="X674" s="55"/>
    </row>
    <row r="675" spans="1:24" ht="30" customHeight="1" outlineLevel="5" x14ac:dyDescent="0.35">
      <c r="A675" s="55"/>
      <c r="B675" s="390">
        <v>9101010108</v>
      </c>
      <c r="C675" s="391" t="s">
        <v>1382</v>
      </c>
      <c r="D675" s="392" t="s">
        <v>1392</v>
      </c>
      <c r="E675" s="393"/>
      <c r="F675" s="394">
        <f t="shared" si="264"/>
        <v>0</v>
      </c>
      <c r="G675" s="395"/>
      <c r="H675" s="394">
        <f t="shared" si="265"/>
        <v>0</v>
      </c>
      <c r="I675" s="395"/>
      <c r="J675" s="396">
        <f t="shared" si="266"/>
        <v>0</v>
      </c>
      <c r="K675" s="393"/>
      <c r="L675" s="394">
        <v>0</v>
      </c>
      <c r="M675" s="394">
        <v>0</v>
      </c>
      <c r="N675" s="394">
        <v>0</v>
      </c>
      <c r="O675" s="394">
        <v>0</v>
      </c>
      <c r="P675" s="394">
        <v>0</v>
      </c>
      <c r="Q675" s="394">
        <v>0</v>
      </c>
      <c r="R675" s="394">
        <v>0</v>
      </c>
      <c r="S675" s="394">
        <v>0</v>
      </c>
      <c r="T675" s="394">
        <v>0</v>
      </c>
      <c r="U675" s="394">
        <v>0</v>
      </c>
      <c r="V675" s="394">
        <v>0</v>
      </c>
      <c r="W675" s="394">
        <v>0</v>
      </c>
      <c r="X675" s="55"/>
    </row>
    <row r="676" spans="1:24" ht="30" customHeight="1" outlineLevel="5" x14ac:dyDescent="0.35">
      <c r="A676" s="55"/>
      <c r="B676" s="390">
        <v>9101010109</v>
      </c>
      <c r="C676" s="391" t="s">
        <v>1383</v>
      </c>
      <c r="D676" s="392" t="s">
        <v>1393</v>
      </c>
      <c r="E676" s="393"/>
      <c r="F676" s="394">
        <f t="shared" si="264"/>
        <v>0</v>
      </c>
      <c r="G676" s="442"/>
      <c r="H676" s="394">
        <f t="shared" si="265"/>
        <v>0</v>
      </c>
      <c r="I676" s="442"/>
      <c r="J676" s="396">
        <f t="shared" si="266"/>
        <v>0</v>
      </c>
      <c r="K676" s="393"/>
      <c r="L676" s="394">
        <v>0</v>
      </c>
      <c r="M676" s="394">
        <v>0</v>
      </c>
      <c r="N676" s="394">
        <v>0</v>
      </c>
      <c r="O676" s="394">
        <v>0</v>
      </c>
      <c r="P676" s="394">
        <v>0</v>
      </c>
      <c r="Q676" s="394">
        <v>0</v>
      </c>
      <c r="R676" s="394">
        <v>0</v>
      </c>
      <c r="S676" s="394">
        <v>0</v>
      </c>
      <c r="T676" s="394">
        <v>0</v>
      </c>
      <c r="U676" s="394">
        <v>0</v>
      </c>
      <c r="V676" s="394">
        <v>0</v>
      </c>
      <c r="W676" s="394">
        <v>0</v>
      </c>
      <c r="X676" s="55"/>
    </row>
    <row r="677" spans="1:24" ht="30" customHeight="1" outlineLevel="5" x14ac:dyDescent="0.35">
      <c r="A677" s="55"/>
      <c r="B677" s="390">
        <v>9101010110</v>
      </c>
      <c r="C677" s="391" t="s">
        <v>1384</v>
      </c>
      <c r="D677" s="392" t="s">
        <v>1394</v>
      </c>
      <c r="E677" s="393"/>
      <c r="F677" s="394">
        <f t="shared" ref="F677" si="276">SUM(L677:W677)</f>
        <v>0</v>
      </c>
      <c r="G677" s="442"/>
      <c r="H677" s="394">
        <f t="shared" ref="H677" si="277">SUM(L677:O677)</f>
        <v>0</v>
      </c>
      <c r="I677" s="442"/>
      <c r="J677" s="396">
        <f t="shared" ref="J677" si="278">SUM(P677:W677)</f>
        <v>0</v>
      </c>
      <c r="K677" s="393"/>
      <c r="L677" s="394">
        <v>0</v>
      </c>
      <c r="M677" s="394">
        <v>0</v>
      </c>
      <c r="N677" s="394">
        <v>0</v>
      </c>
      <c r="O677" s="394">
        <v>0</v>
      </c>
      <c r="P677" s="394">
        <v>0</v>
      </c>
      <c r="Q677" s="394">
        <v>0</v>
      </c>
      <c r="R677" s="394">
        <v>0</v>
      </c>
      <c r="S677" s="394">
        <v>0</v>
      </c>
      <c r="T677" s="394">
        <v>0</v>
      </c>
      <c r="U677" s="394">
        <v>0</v>
      </c>
      <c r="V677" s="394">
        <v>0</v>
      </c>
      <c r="W677" s="394">
        <v>0</v>
      </c>
      <c r="X677" s="55"/>
    </row>
    <row r="678" spans="1:24" ht="30" customHeight="1" outlineLevel="5" x14ac:dyDescent="0.35">
      <c r="A678" s="55"/>
      <c r="B678" s="390">
        <v>9101010111</v>
      </c>
      <c r="C678" s="391" t="s">
        <v>1531</v>
      </c>
      <c r="D678" s="392" t="s">
        <v>1532</v>
      </c>
      <c r="E678" s="393"/>
      <c r="F678" s="394">
        <f t="shared" si="264"/>
        <v>0</v>
      </c>
      <c r="G678" s="442"/>
      <c r="H678" s="394">
        <f t="shared" si="265"/>
        <v>0</v>
      </c>
      <c r="I678" s="442"/>
      <c r="J678" s="396">
        <f t="shared" si="266"/>
        <v>0</v>
      </c>
      <c r="K678" s="393"/>
      <c r="L678" s="394">
        <v>0</v>
      </c>
      <c r="M678" s="394">
        <v>0</v>
      </c>
      <c r="N678" s="394">
        <v>0</v>
      </c>
      <c r="O678" s="394">
        <v>0</v>
      </c>
      <c r="P678" s="394">
        <v>0</v>
      </c>
      <c r="Q678" s="394">
        <v>0</v>
      </c>
      <c r="R678" s="394">
        <v>0</v>
      </c>
      <c r="S678" s="394">
        <v>0</v>
      </c>
      <c r="T678" s="394">
        <v>0</v>
      </c>
      <c r="U678" s="394">
        <v>0</v>
      </c>
      <c r="V678" s="394">
        <v>0</v>
      </c>
      <c r="W678" s="394">
        <v>0</v>
      </c>
      <c r="X678" s="55"/>
    </row>
    <row r="679" spans="1:24" outlineLevel="3" x14ac:dyDescent="0.35">
      <c r="A679" s="55"/>
      <c r="B679" s="406">
        <v>910102</v>
      </c>
      <c r="C679" s="407" t="s">
        <v>1074</v>
      </c>
      <c r="D679" s="408" t="s">
        <v>1121</v>
      </c>
      <c r="E679" s="379"/>
      <c r="F679" s="409">
        <f t="shared" si="264"/>
        <v>0</v>
      </c>
      <c r="G679" s="381"/>
      <c r="H679" s="409">
        <f t="shared" si="265"/>
        <v>0</v>
      </c>
      <c r="I679" s="381"/>
      <c r="J679" s="409">
        <f t="shared" si="266"/>
        <v>0</v>
      </c>
      <c r="K679" s="379"/>
      <c r="L679" s="409">
        <f>SUM(L680+L693)</f>
        <v>0</v>
      </c>
      <c r="M679" s="409">
        <f t="shared" ref="M679:W679" si="279">SUM(M680+M693)</f>
        <v>0</v>
      </c>
      <c r="N679" s="409">
        <f t="shared" si="279"/>
        <v>0</v>
      </c>
      <c r="O679" s="409">
        <f t="shared" si="279"/>
        <v>0</v>
      </c>
      <c r="P679" s="409">
        <f t="shared" si="279"/>
        <v>0</v>
      </c>
      <c r="Q679" s="409">
        <f t="shared" si="279"/>
        <v>0</v>
      </c>
      <c r="R679" s="409">
        <f t="shared" si="279"/>
        <v>0</v>
      </c>
      <c r="S679" s="409">
        <f t="shared" si="279"/>
        <v>0</v>
      </c>
      <c r="T679" s="409">
        <f t="shared" si="279"/>
        <v>0</v>
      </c>
      <c r="U679" s="409">
        <f t="shared" si="279"/>
        <v>0</v>
      </c>
      <c r="V679" s="409">
        <f t="shared" si="279"/>
        <v>0</v>
      </c>
      <c r="W679" s="409">
        <f t="shared" si="279"/>
        <v>0</v>
      </c>
      <c r="X679" s="55"/>
    </row>
    <row r="680" spans="1:24" ht="34.5" customHeight="1" outlineLevel="4" x14ac:dyDescent="0.35">
      <c r="A680" s="55"/>
      <c r="B680" s="438">
        <v>91010201</v>
      </c>
      <c r="C680" s="439" t="s">
        <v>1395</v>
      </c>
      <c r="D680" s="440" t="s">
        <v>1396</v>
      </c>
      <c r="E680" s="379"/>
      <c r="F680" s="441">
        <f t="shared" si="264"/>
        <v>0</v>
      </c>
      <c r="G680" s="381"/>
      <c r="H680" s="441">
        <f t="shared" si="265"/>
        <v>0</v>
      </c>
      <c r="I680" s="381"/>
      <c r="J680" s="441">
        <f t="shared" si="266"/>
        <v>0</v>
      </c>
      <c r="K680" s="379"/>
      <c r="L680" s="441">
        <f>SUM(L681:L692)</f>
        <v>0</v>
      </c>
      <c r="M680" s="441">
        <f t="shared" ref="M680:W680" si="280">SUM(M681:M692)</f>
        <v>0</v>
      </c>
      <c r="N680" s="441">
        <f t="shared" si="280"/>
        <v>0</v>
      </c>
      <c r="O680" s="441">
        <f t="shared" si="280"/>
        <v>0</v>
      </c>
      <c r="P680" s="441">
        <f t="shared" si="280"/>
        <v>0</v>
      </c>
      <c r="Q680" s="441">
        <f t="shared" si="280"/>
        <v>0</v>
      </c>
      <c r="R680" s="441">
        <f t="shared" si="280"/>
        <v>0</v>
      </c>
      <c r="S680" s="441">
        <f t="shared" si="280"/>
        <v>0</v>
      </c>
      <c r="T680" s="441">
        <f t="shared" si="280"/>
        <v>0</v>
      </c>
      <c r="U680" s="441">
        <f t="shared" si="280"/>
        <v>0</v>
      </c>
      <c r="V680" s="441">
        <f t="shared" si="280"/>
        <v>0</v>
      </c>
      <c r="W680" s="441">
        <f t="shared" si="280"/>
        <v>0</v>
      </c>
      <c r="X680" s="55"/>
    </row>
    <row r="681" spans="1:24" ht="29.25" customHeight="1" outlineLevel="4" x14ac:dyDescent="0.35">
      <c r="A681" s="55"/>
      <c r="B681" s="390">
        <v>9101020101</v>
      </c>
      <c r="C681" s="391" t="s">
        <v>1397</v>
      </c>
      <c r="D681" s="392" t="s">
        <v>1398</v>
      </c>
      <c r="E681" s="393"/>
      <c r="F681" s="394">
        <f t="shared" si="264"/>
        <v>0</v>
      </c>
      <c r="G681" s="395"/>
      <c r="H681" s="394">
        <f t="shared" si="265"/>
        <v>0</v>
      </c>
      <c r="I681" s="395"/>
      <c r="J681" s="396">
        <f t="shared" si="266"/>
        <v>0</v>
      </c>
      <c r="K681" s="393"/>
      <c r="L681" s="394">
        <v>0</v>
      </c>
      <c r="M681" s="394">
        <v>0</v>
      </c>
      <c r="N681" s="394">
        <v>0</v>
      </c>
      <c r="O681" s="394">
        <v>0</v>
      </c>
      <c r="P681" s="394">
        <v>0</v>
      </c>
      <c r="Q681" s="394">
        <v>0</v>
      </c>
      <c r="R681" s="394">
        <v>0</v>
      </c>
      <c r="S681" s="394">
        <v>0</v>
      </c>
      <c r="T681" s="394">
        <v>0</v>
      </c>
      <c r="U681" s="394">
        <v>0</v>
      </c>
      <c r="V681" s="394">
        <v>0</v>
      </c>
      <c r="W681" s="394">
        <v>0</v>
      </c>
      <c r="X681" s="55"/>
    </row>
    <row r="682" spans="1:24" ht="29.25" customHeight="1" outlineLevel="4" x14ac:dyDescent="0.35">
      <c r="A682" s="55"/>
      <c r="B682" s="390">
        <v>9101020102</v>
      </c>
      <c r="C682" s="391" t="s">
        <v>1399</v>
      </c>
      <c r="D682" s="392" t="s">
        <v>1408</v>
      </c>
      <c r="E682" s="393"/>
      <c r="F682" s="394">
        <f t="shared" si="264"/>
        <v>0</v>
      </c>
      <c r="G682" s="395"/>
      <c r="H682" s="394">
        <f t="shared" si="265"/>
        <v>0</v>
      </c>
      <c r="I682" s="395"/>
      <c r="J682" s="396">
        <f t="shared" si="266"/>
        <v>0</v>
      </c>
      <c r="K682" s="393"/>
      <c r="L682" s="394">
        <v>0</v>
      </c>
      <c r="M682" s="394">
        <v>0</v>
      </c>
      <c r="N682" s="394">
        <v>0</v>
      </c>
      <c r="O682" s="394">
        <v>0</v>
      </c>
      <c r="P682" s="394">
        <v>0</v>
      </c>
      <c r="Q682" s="394">
        <v>0</v>
      </c>
      <c r="R682" s="394">
        <v>0</v>
      </c>
      <c r="S682" s="394">
        <v>0</v>
      </c>
      <c r="T682" s="394">
        <v>0</v>
      </c>
      <c r="U682" s="394">
        <v>0</v>
      </c>
      <c r="V682" s="394">
        <v>0</v>
      </c>
      <c r="W682" s="394">
        <v>0</v>
      </c>
      <c r="X682" s="55"/>
    </row>
    <row r="683" spans="1:24" ht="29.25" customHeight="1" outlineLevel="4" x14ac:dyDescent="0.35">
      <c r="A683" s="55"/>
      <c r="B683" s="390">
        <v>9101020103</v>
      </c>
      <c r="C683" s="391" t="s">
        <v>1400</v>
      </c>
      <c r="D683" s="392" t="s">
        <v>1409</v>
      </c>
      <c r="E683" s="393"/>
      <c r="F683" s="394">
        <f t="shared" si="264"/>
        <v>0</v>
      </c>
      <c r="G683" s="395"/>
      <c r="H683" s="394">
        <f t="shared" si="265"/>
        <v>0</v>
      </c>
      <c r="I683" s="395"/>
      <c r="J683" s="396">
        <f t="shared" si="266"/>
        <v>0</v>
      </c>
      <c r="K683" s="393"/>
      <c r="L683" s="394">
        <v>0</v>
      </c>
      <c r="M683" s="394">
        <v>0</v>
      </c>
      <c r="N683" s="394">
        <v>0</v>
      </c>
      <c r="O683" s="394">
        <v>0</v>
      </c>
      <c r="P683" s="394">
        <v>0</v>
      </c>
      <c r="Q683" s="394">
        <v>0</v>
      </c>
      <c r="R683" s="394">
        <v>0</v>
      </c>
      <c r="S683" s="394">
        <v>0</v>
      </c>
      <c r="T683" s="394">
        <v>0</v>
      </c>
      <c r="U683" s="394">
        <v>0</v>
      </c>
      <c r="V683" s="394">
        <v>0</v>
      </c>
      <c r="W683" s="394">
        <v>0</v>
      </c>
      <c r="X683" s="55"/>
    </row>
    <row r="684" spans="1:24" ht="29.25" customHeight="1" outlineLevel="4" x14ac:dyDescent="0.35">
      <c r="A684" s="55"/>
      <c r="B684" s="390">
        <v>9101020104</v>
      </c>
      <c r="C684" s="391" t="s">
        <v>1401</v>
      </c>
      <c r="D684" s="392" t="s">
        <v>1410</v>
      </c>
      <c r="E684" s="393"/>
      <c r="F684" s="394">
        <f t="shared" si="264"/>
        <v>0</v>
      </c>
      <c r="G684" s="395"/>
      <c r="H684" s="394">
        <f t="shared" si="265"/>
        <v>0</v>
      </c>
      <c r="I684" s="395"/>
      <c r="J684" s="396">
        <f t="shared" si="266"/>
        <v>0</v>
      </c>
      <c r="K684" s="393"/>
      <c r="L684" s="394">
        <v>0</v>
      </c>
      <c r="M684" s="394">
        <v>0</v>
      </c>
      <c r="N684" s="394">
        <v>0</v>
      </c>
      <c r="O684" s="394">
        <v>0</v>
      </c>
      <c r="P684" s="394">
        <v>0</v>
      </c>
      <c r="Q684" s="394">
        <v>0</v>
      </c>
      <c r="R684" s="394">
        <v>0</v>
      </c>
      <c r="S684" s="394">
        <v>0</v>
      </c>
      <c r="T684" s="394">
        <v>0</v>
      </c>
      <c r="U684" s="394">
        <v>0</v>
      </c>
      <c r="V684" s="394">
        <v>0</v>
      </c>
      <c r="W684" s="394">
        <v>0</v>
      </c>
      <c r="X684" s="55"/>
    </row>
    <row r="685" spans="1:24" ht="29.25" customHeight="1" outlineLevel="4" x14ac:dyDescent="0.35">
      <c r="A685" s="55"/>
      <c r="B685" s="390">
        <v>9101020105</v>
      </c>
      <c r="C685" s="391" t="s">
        <v>1402</v>
      </c>
      <c r="D685" s="392" t="s">
        <v>1411</v>
      </c>
      <c r="E685" s="393"/>
      <c r="F685" s="394">
        <f t="shared" si="264"/>
        <v>0</v>
      </c>
      <c r="G685" s="395"/>
      <c r="H685" s="394">
        <f t="shared" si="265"/>
        <v>0</v>
      </c>
      <c r="I685" s="395"/>
      <c r="J685" s="396">
        <f t="shared" si="266"/>
        <v>0</v>
      </c>
      <c r="K685" s="393"/>
      <c r="L685" s="394">
        <v>0</v>
      </c>
      <c r="M685" s="394">
        <v>0</v>
      </c>
      <c r="N685" s="394">
        <v>0</v>
      </c>
      <c r="O685" s="394">
        <v>0</v>
      </c>
      <c r="P685" s="394">
        <v>0</v>
      </c>
      <c r="Q685" s="394">
        <v>0</v>
      </c>
      <c r="R685" s="394">
        <v>0</v>
      </c>
      <c r="S685" s="394">
        <v>0</v>
      </c>
      <c r="T685" s="394">
        <v>0</v>
      </c>
      <c r="U685" s="394">
        <v>0</v>
      </c>
      <c r="V685" s="394">
        <v>0</v>
      </c>
      <c r="W685" s="394">
        <v>0</v>
      </c>
      <c r="X685" s="55"/>
    </row>
    <row r="686" spans="1:24" ht="29.25" customHeight="1" outlineLevel="4" x14ac:dyDescent="0.35">
      <c r="A686" s="55"/>
      <c r="B686" s="390">
        <v>9101020106</v>
      </c>
      <c r="C686" s="391" t="s">
        <v>1403</v>
      </c>
      <c r="D686" s="392" t="s">
        <v>1412</v>
      </c>
      <c r="E686" s="393"/>
      <c r="F686" s="394">
        <f t="shared" si="264"/>
        <v>0</v>
      </c>
      <c r="G686" s="395"/>
      <c r="H686" s="394">
        <f t="shared" si="265"/>
        <v>0</v>
      </c>
      <c r="I686" s="395"/>
      <c r="J686" s="396">
        <f t="shared" si="266"/>
        <v>0</v>
      </c>
      <c r="K686" s="393"/>
      <c r="L686" s="394">
        <v>0</v>
      </c>
      <c r="M686" s="394">
        <v>0</v>
      </c>
      <c r="N686" s="394">
        <v>0</v>
      </c>
      <c r="O686" s="394">
        <v>0</v>
      </c>
      <c r="P686" s="394">
        <v>0</v>
      </c>
      <c r="Q686" s="394">
        <v>0</v>
      </c>
      <c r="R686" s="394">
        <v>0</v>
      </c>
      <c r="S686" s="394">
        <v>0</v>
      </c>
      <c r="T686" s="394">
        <v>0</v>
      </c>
      <c r="U686" s="394">
        <v>0</v>
      </c>
      <c r="V686" s="394">
        <v>0</v>
      </c>
      <c r="W686" s="394">
        <v>0</v>
      </c>
      <c r="X686" s="55"/>
    </row>
    <row r="687" spans="1:24" ht="29.25" customHeight="1" outlineLevel="4" x14ac:dyDescent="0.35">
      <c r="A687" s="55"/>
      <c r="B687" s="390">
        <v>9101020107</v>
      </c>
      <c r="C687" s="391" t="s">
        <v>1404</v>
      </c>
      <c r="D687" s="392" t="s">
        <v>1413</v>
      </c>
      <c r="E687" s="393"/>
      <c r="F687" s="394">
        <f t="shared" si="264"/>
        <v>0</v>
      </c>
      <c r="G687" s="395"/>
      <c r="H687" s="394">
        <f t="shared" si="265"/>
        <v>0</v>
      </c>
      <c r="I687" s="395"/>
      <c r="J687" s="396">
        <f t="shared" si="266"/>
        <v>0</v>
      </c>
      <c r="K687" s="393"/>
      <c r="L687" s="394">
        <v>0</v>
      </c>
      <c r="M687" s="394">
        <v>0</v>
      </c>
      <c r="N687" s="394">
        <v>0</v>
      </c>
      <c r="O687" s="394">
        <v>0</v>
      </c>
      <c r="P687" s="394">
        <v>0</v>
      </c>
      <c r="Q687" s="394">
        <v>0</v>
      </c>
      <c r="R687" s="394">
        <v>0</v>
      </c>
      <c r="S687" s="394">
        <v>0</v>
      </c>
      <c r="T687" s="394">
        <v>0</v>
      </c>
      <c r="U687" s="394">
        <v>0</v>
      </c>
      <c r="V687" s="394">
        <v>0</v>
      </c>
      <c r="W687" s="394">
        <v>0</v>
      </c>
      <c r="X687" s="55"/>
    </row>
    <row r="688" spans="1:24" ht="29.25" customHeight="1" outlineLevel="4" x14ac:dyDescent="0.35">
      <c r="A688" s="55"/>
      <c r="B688" s="390">
        <v>9101020108</v>
      </c>
      <c r="C688" s="391" t="s">
        <v>1405</v>
      </c>
      <c r="D688" s="392" t="s">
        <v>1414</v>
      </c>
      <c r="E688" s="393"/>
      <c r="F688" s="394">
        <f t="shared" si="264"/>
        <v>0</v>
      </c>
      <c r="G688" s="395"/>
      <c r="H688" s="394">
        <f t="shared" si="265"/>
        <v>0</v>
      </c>
      <c r="I688" s="395"/>
      <c r="J688" s="396">
        <f t="shared" si="266"/>
        <v>0</v>
      </c>
      <c r="K688" s="393"/>
      <c r="L688" s="394">
        <v>0</v>
      </c>
      <c r="M688" s="394">
        <v>0</v>
      </c>
      <c r="N688" s="394">
        <v>0</v>
      </c>
      <c r="O688" s="394">
        <v>0</v>
      </c>
      <c r="P688" s="394">
        <v>0</v>
      </c>
      <c r="Q688" s="394">
        <v>0</v>
      </c>
      <c r="R688" s="394">
        <v>0</v>
      </c>
      <c r="S688" s="394">
        <v>0</v>
      </c>
      <c r="T688" s="394">
        <v>0</v>
      </c>
      <c r="U688" s="394">
        <v>0</v>
      </c>
      <c r="V688" s="394">
        <v>0</v>
      </c>
      <c r="W688" s="394">
        <v>0</v>
      </c>
      <c r="X688" s="55"/>
    </row>
    <row r="689" spans="1:24" ht="29.25" customHeight="1" outlineLevel="4" x14ac:dyDescent="0.35">
      <c r="A689" s="55"/>
      <c r="B689" s="390">
        <v>9101020109</v>
      </c>
      <c r="C689" s="391" t="s">
        <v>1406</v>
      </c>
      <c r="D689" s="392" t="s">
        <v>1415</v>
      </c>
      <c r="E689" s="393"/>
      <c r="F689" s="394">
        <f t="shared" si="264"/>
        <v>0</v>
      </c>
      <c r="G689" s="395"/>
      <c r="H689" s="394">
        <f t="shared" si="265"/>
        <v>0</v>
      </c>
      <c r="I689" s="395"/>
      <c r="J689" s="396">
        <f t="shared" si="266"/>
        <v>0</v>
      </c>
      <c r="K689" s="393"/>
      <c r="L689" s="394">
        <v>0</v>
      </c>
      <c r="M689" s="394">
        <v>0</v>
      </c>
      <c r="N689" s="394">
        <v>0</v>
      </c>
      <c r="O689" s="394">
        <v>0</v>
      </c>
      <c r="P689" s="394">
        <v>0</v>
      </c>
      <c r="Q689" s="394">
        <v>0</v>
      </c>
      <c r="R689" s="394">
        <v>0</v>
      </c>
      <c r="S689" s="394">
        <v>0</v>
      </c>
      <c r="T689" s="394">
        <v>0</v>
      </c>
      <c r="U689" s="394">
        <v>0</v>
      </c>
      <c r="V689" s="394">
        <v>0</v>
      </c>
      <c r="W689" s="394">
        <v>0</v>
      </c>
      <c r="X689" s="55"/>
    </row>
    <row r="690" spans="1:24" ht="29.25" customHeight="1" outlineLevel="4" x14ac:dyDescent="0.35">
      <c r="A690" s="55"/>
      <c r="B690" s="390">
        <v>9101020110</v>
      </c>
      <c r="C690" s="391" t="s">
        <v>1407</v>
      </c>
      <c r="D690" s="392" t="s">
        <v>1416</v>
      </c>
      <c r="E690" s="393"/>
      <c r="F690" s="394">
        <f t="shared" si="264"/>
        <v>0</v>
      </c>
      <c r="G690" s="395"/>
      <c r="H690" s="394">
        <f t="shared" si="265"/>
        <v>0</v>
      </c>
      <c r="I690" s="395"/>
      <c r="J690" s="396">
        <f t="shared" si="266"/>
        <v>0</v>
      </c>
      <c r="K690" s="393"/>
      <c r="L690" s="394">
        <v>0</v>
      </c>
      <c r="M690" s="394">
        <v>0</v>
      </c>
      <c r="N690" s="394">
        <v>0</v>
      </c>
      <c r="O690" s="394">
        <v>0</v>
      </c>
      <c r="P690" s="394">
        <v>0</v>
      </c>
      <c r="Q690" s="394">
        <v>0</v>
      </c>
      <c r="R690" s="394">
        <v>0</v>
      </c>
      <c r="S690" s="394">
        <v>0</v>
      </c>
      <c r="T690" s="394">
        <v>0</v>
      </c>
      <c r="U690" s="394">
        <v>0</v>
      </c>
      <c r="V690" s="394">
        <v>0</v>
      </c>
      <c r="W690" s="394">
        <v>0</v>
      </c>
      <c r="X690" s="55"/>
    </row>
    <row r="691" spans="1:24" ht="29.25" customHeight="1" outlineLevel="4" x14ac:dyDescent="0.35">
      <c r="A691" s="55"/>
      <c r="B691" s="390">
        <v>9101020111</v>
      </c>
      <c r="C691" s="391" t="s">
        <v>1533</v>
      </c>
      <c r="D691" s="392" t="s">
        <v>1534</v>
      </c>
      <c r="E691" s="393"/>
      <c r="F691" s="394">
        <f t="shared" ref="F691" si="281">SUM(L691:W691)</f>
        <v>0</v>
      </c>
      <c r="G691" s="395"/>
      <c r="H691" s="394">
        <f t="shared" ref="H691" si="282">SUM(L691:O691)</f>
        <v>0</v>
      </c>
      <c r="I691" s="395"/>
      <c r="J691" s="396">
        <f t="shared" ref="J691" si="283">SUM(P691:W691)</f>
        <v>0</v>
      </c>
      <c r="K691" s="393"/>
      <c r="L691" s="394">
        <v>0</v>
      </c>
      <c r="M691" s="394">
        <v>0</v>
      </c>
      <c r="N691" s="394">
        <v>0</v>
      </c>
      <c r="O691" s="394">
        <v>0</v>
      </c>
      <c r="P691" s="394">
        <v>0</v>
      </c>
      <c r="Q691" s="394">
        <v>0</v>
      </c>
      <c r="R691" s="394">
        <v>0</v>
      </c>
      <c r="S691" s="394">
        <v>0</v>
      </c>
      <c r="T691" s="394">
        <v>0</v>
      </c>
      <c r="U691" s="394">
        <v>0</v>
      </c>
      <c r="V691" s="394">
        <v>0</v>
      </c>
      <c r="W691" s="394">
        <v>0</v>
      </c>
      <c r="X691" s="55"/>
    </row>
    <row r="692" spans="1:24" ht="29.25" customHeight="1" outlineLevel="4" x14ac:dyDescent="0.35">
      <c r="A692" s="55"/>
      <c r="B692" s="390">
        <v>9101020112</v>
      </c>
      <c r="C692" s="391" t="s">
        <v>1535</v>
      </c>
      <c r="D692" s="392" t="s">
        <v>1536</v>
      </c>
      <c r="E692" s="393"/>
      <c r="F692" s="394">
        <f t="shared" si="264"/>
        <v>0</v>
      </c>
      <c r="G692" s="395"/>
      <c r="H692" s="394">
        <f t="shared" si="265"/>
        <v>0</v>
      </c>
      <c r="I692" s="395"/>
      <c r="J692" s="396">
        <f t="shared" si="266"/>
        <v>0</v>
      </c>
      <c r="K692" s="393"/>
      <c r="L692" s="394">
        <v>0</v>
      </c>
      <c r="M692" s="394">
        <v>0</v>
      </c>
      <c r="N692" s="394">
        <v>0</v>
      </c>
      <c r="O692" s="394">
        <v>0</v>
      </c>
      <c r="P692" s="394">
        <v>0</v>
      </c>
      <c r="Q692" s="394">
        <v>0</v>
      </c>
      <c r="R692" s="394">
        <v>0</v>
      </c>
      <c r="S692" s="394">
        <v>0</v>
      </c>
      <c r="T692" s="394">
        <v>0</v>
      </c>
      <c r="U692" s="394">
        <v>0</v>
      </c>
      <c r="V692" s="394">
        <v>0</v>
      </c>
      <c r="W692" s="394">
        <v>0</v>
      </c>
      <c r="X692" s="55"/>
    </row>
    <row r="693" spans="1:24" ht="34.5" customHeight="1" outlineLevel="4" x14ac:dyDescent="0.35">
      <c r="A693" s="55"/>
      <c r="B693" s="438">
        <v>91010204</v>
      </c>
      <c r="C693" s="439" t="s">
        <v>1417</v>
      </c>
      <c r="D693" s="440" t="s">
        <v>1418</v>
      </c>
      <c r="E693" s="379"/>
      <c r="F693" s="441">
        <f t="shared" si="264"/>
        <v>0</v>
      </c>
      <c r="G693" s="381"/>
      <c r="H693" s="441">
        <f t="shared" si="265"/>
        <v>0</v>
      </c>
      <c r="I693" s="381"/>
      <c r="J693" s="441">
        <f t="shared" si="266"/>
        <v>0</v>
      </c>
      <c r="K693" s="379"/>
      <c r="L693" s="441">
        <f>SUM(L694:L695)</f>
        <v>0</v>
      </c>
      <c r="M693" s="441">
        <f t="shared" ref="M693:W693" si="284">SUM(M694:M695)</f>
        <v>0</v>
      </c>
      <c r="N693" s="441">
        <f t="shared" si="284"/>
        <v>0</v>
      </c>
      <c r="O693" s="441">
        <f t="shared" si="284"/>
        <v>0</v>
      </c>
      <c r="P693" s="441">
        <f t="shared" si="284"/>
        <v>0</v>
      </c>
      <c r="Q693" s="441">
        <f t="shared" si="284"/>
        <v>0</v>
      </c>
      <c r="R693" s="441">
        <f t="shared" si="284"/>
        <v>0</v>
      </c>
      <c r="S693" s="441">
        <f t="shared" si="284"/>
        <v>0</v>
      </c>
      <c r="T693" s="441">
        <f t="shared" si="284"/>
        <v>0</v>
      </c>
      <c r="U693" s="441">
        <f t="shared" si="284"/>
        <v>0</v>
      </c>
      <c r="V693" s="441">
        <f t="shared" si="284"/>
        <v>0</v>
      </c>
      <c r="W693" s="441">
        <f t="shared" si="284"/>
        <v>0</v>
      </c>
      <c r="X693" s="55"/>
    </row>
    <row r="694" spans="1:24" outlineLevel="4" x14ac:dyDescent="0.35">
      <c r="A694" s="55"/>
      <c r="B694" s="390">
        <v>9101020401</v>
      </c>
      <c r="C694" s="391" t="s">
        <v>1419</v>
      </c>
      <c r="D694" s="392" t="s">
        <v>1418</v>
      </c>
      <c r="E694" s="393"/>
      <c r="F694" s="394">
        <f t="shared" ref="F694:F745" si="285">SUM(L694:W694)</f>
        <v>0</v>
      </c>
      <c r="G694" s="395"/>
      <c r="H694" s="394">
        <f t="shared" ref="H694:H745" si="286">SUM(L694:O694)</f>
        <v>0</v>
      </c>
      <c r="I694" s="395"/>
      <c r="J694" s="396">
        <f t="shared" si="266"/>
        <v>0</v>
      </c>
      <c r="K694" s="393"/>
      <c r="L694" s="394">
        <v>0</v>
      </c>
      <c r="M694" s="394">
        <v>0</v>
      </c>
      <c r="N694" s="394">
        <v>0</v>
      </c>
      <c r="O694" s="394">
        <v>0</v>
      </c>
      <c r="P694" s="394">
        <v>0</v>
      </c>
      <c r="Q694" s="394">
        <v>0</v>
      </c>
      <c r="R694" s="394">
        <v>0</v>
      </c>
      <c r="S694" s="394">
        <v>0</v>
      </c>
      <c r="T694" s="394">
        <v>0</v>
      </c>
      <c r="U694" s="394">
        <v>0</v>
      </c>
      <c r="V694" s="394">
        <v>0</v>
      </c>
      <c r="W694" s="394">
        <v>0</v>
      </c>
      <c r="X694" s="55"/>
    </row>
    <row r="695" spans="1:24" outlineLevel="4" x14ac:dyDescent="0.35">
      <c r="A695" s="55"/>
      <c r="B695" s="390">
        <v>9101020402</v>
      </c>
      <c r="C695" s="391" t="s">
        <v>1420</v>
      </c>
      <c r="D695" s="392" t="s">
        <v>1421</v>
      </c>
      <c r="E695" s="393"/>
      <c r="F695" s="394">
        <f t="shared" si="285"/>
        <v>0</v>
      </c>
      <c r="G695" s="395"/>
      <c r="H695" s="394">
        <f t="shared" si="286"/>
        <v>0</v>
      </c>
      <c r="I695" s="395"/>
      <c r="J695" s="396">
        <f t="shared" ref="J695:J745" si="287">SUM(P695:W695)</f>
        <v>0</v>
      </c>
      <c r="K695" s="393"/>
      <c r="L695" s="394">
        <v>0</v>
      </c>
      <c r="M695" s="394">
        <v>0</v>
      </c>
      <c r="N695" s="394">
        <v>0</v>
      </c>
      <c r="O695" s="394">
        <v>0</v>
      </c>
      <c r="P695" s="394">
        <v>0</v>
      </c>
      <c r="Q695" s="394">
        <v>0</v>
      </c>
      <c r="R695" s="394">
        <v>0</v>
      </c>
      <c r="S695" s="394">
        <v>0</v>
      </c>
      <c r="T695" s="394">
        <v>0</v>
      </c>
      <c r="U695" s="394">
        <v>0</v>
      </c>
      <c r="V695" s="394">
        <v>0</v>
      </c>
      <c r="W695" s="394">
        <v>0</v>
      </c>
      <c r="X695" s="55"/>
    </row>
    <row r="696" spans="1:24" outlineLevel="2" x14ac:dyDescent="0.35">
      <c r="A696" s="55"/>
      <c r="B696" s="386">
        <v>9102</v>
      </c>
      <c r="C696" s="387" t="s">
        <v>1154</v>
      </c>
      <c r="D696" s="388" t="s">
        <v>57</v>
      </c>
      <c r="E696" s="379"/>
      <c r="F696" s="389">
        <f t="shared" si="285"/>
        <v>0</v>
      </c>
      <c r="G696" s="437"/>
      <c r="H696" s="389">
        <f t="shared" si="286"/>
        <v>0</v>
      </c>
      <c r="I696" s="437"/>
      <c r="J696" s="389">
        <f t="shared" si="287"/>
        <v>0</v>
      </c>
      <c r="K696" s="379"/>
      <c r="L696" s="389">
        <f>SUM(L697+L710)</f>
        <v>0</v>
      </c>
      <c r="M696" s="389">
        <f t="shared" ref="M696:W696" si="288">SUM(M697+M710)</f>
        <v>0</v>
      </c>
      <c r="N696" s="389">
        <f t="shared" si="288"/>
        <v>0</v>
      </c>
      <c r="O696" s="389">
        <f t="shared" si="288"/>
        <v>0</v>
      </c>
      <c r="P696" s="389">
        <f t="shared" si="288"/>
        <v>0</v>
      </c>
      <c r="Q696" s="389">
        <f t="shared" si="288"/>
        <v>0</v>
      </c>
      <c r="R696" s="389">
        <f t="shared" si="288"/>
        <v>0</v>
      </c>
      <c r="S696" s="389">
        <f t="shared" si="288"/>
        <v>0</v>
      </c>
      <c r="T696" s="389">
        <f t="shared" si="288"/>
        <v>0</v>
      </c>
      <c r="U696" s="389">
        <f t="shared" si="288"/>
        <v>0</v>
      </c>
      <c r="V696" s="389">
        <f t="shared" si="288"/>
        <v>0</v>
      </c>
      <c r="W696" s="389">
        <f t="shared" si="288"/>
        <v>0</v>
      </c>
      <c r="X696" s="55"/>
    </row>
    <row r="697" spans="1:24" outlineLevel="3" x14ac:dyDescent="0.35">
      <c r="A697" s="55"/>
      <c r="B697" s="406">
        <v>910201</v>
      </c>
      <c r="C697" s="407" t="s">
        <v>1155</v>
      </c>
      <c r="D697" s="408" t="s">
        <v>1120</v>
      </c>
      <c r="E697" s="379"/>
      <c r="F697" s="409">
        <f t="shared" si="285"/>
        <v>0</v>
      </c>
      <c r="G697" s="381"/>
      <c r="H697" s="409">
        <f t="shared" si="286"/>
        <v>0</v>
      </c>
      <c r="I697" s="381"/>
      <c r="J697" s="409">
        <f t="shared" si="287"/>
        <v>0</v>
      </c>
      <c r="K697" s="379"/>
      <c r="L697" s="409">
        <f>SUM(L698)</f>
        <v>0</v>
      </c>
      <c r="M697" s="409">
        <f t="shared" ref="M697:W697" si="289">SUM(M698)</f>
        <v>0</v>
      </c>
      <c r="N697" s="409">
        <f t="shared" si="289"/>
        <v>0</v>
      </c>
      <c r="O697" s="409">
        <f t="shared" si="289"/>
        <v>0</v>
      </c>
      <c r="P697" s="409">
        <f t="shared" si="289"/>
        <v>0</v>
      </c>
      <c r="Q697" s="409">
        <f t="shared" si="289"/>
        <v>0</v>
      </c>
      <c r="R697" s="409">
        <f t="shared" si="289"/>
        <v>0</v>
      </c>
      <c r="S697" s="409">
        <f t="shared" si="289"/>
        <v>0</v>
      </c>
      <c r="T697" s="409">
        <f t="shared" si="289"/>
        <v>0</v>
      </c>
      <c r="U697" s="409">
        <f t="shared" si="289"/>
        <v>0</v>
      </c>
      <c r="V697" s="409">
        <f t="shared" si="289"/>
        <v>0</v>
      </c>
      <c r="W697" s="409">
        <f t="shared" si="289"/>
        <v>0</v>
      </c>
      <c r="X697" s="55"/>
    </row>
    <row r="698" spans="1:24" ht="34.5" customHeight="1" outlineLevel="4" x14ac:dyDescent="0.35">
      <c r="A698" s="55"/>
      <c r="B698" s="438">
        <v>91020101</v>
      </c>
      <c r="C698" s="439" t="s">
        <v>1423</v>
      </c>
      <c r="D698" s="440" t="s">
        <v>1422</v>
      </c>
      <c r="E698" s="379"/>
      <c r="F698" s="441">
        <f t="shared" si="285"/>
        <v>0</v>
      </c>
      <c r="G698" s="381"/>
      <c r="H698" s="441">
        <f t="shared" si="286"/>
        <v>0</v>
      </c>
      <c r="I698" s="381"/>
      <c r="J698" s="441">
        <f t="shared" si="287"/>
        <v>0</v>
      </c>
      <c r="K698" s="379"/>
      <c r="L698" s="441">
        <f>SUM(L699:L709)</f>
        <v>0</v>
      </c>
      <c r="M698" s="441">
        <f t="shared" ref="M698:W698" si="290">SUM(M699:M709)</f>
        <v>0</v>
      </c>
      <c r="N698" s="441">
        <f t="shared" si="290"/>
        <v>0</v>
      </c>
      <c r="O698" s="441">
        <f t="shared" si="290"/>
        <v>0</v>
      </c>
      <c r="P698" s="441">
        <f t="shared" si="290"/>
        <v>0</v>
      </c>
      <c r="Q698" s="441">
        <f t="shared" si="290"/>
        <v>0</v>
      </c>
      <c r="R698" s="441">
        <f t="shared" si="290"/>
        <v>0</v>
      </c>
      <c r="S698" s="441">
        <f t="shared" si="290"/>
        <v>0</v>
      </c>
      <c r="T698" s="441">
        <f t="shared" si="290"/>
        <v>0</v>
      </c>
      <c r="U698" s="441">
        <f t="shared" si="290"/>
        <v>0</v>
      </c>
      <c r="V698" s="441">
        <f t="shared" si="290"/>
        <v>0</v>
      </c>
      <c r="W698" s="441">
        <f t="shared" si="290"/>
        <v>0</v>
      </c>
      <c r="X698" s="55"/>
    </row>
    <row r="699" spans="1:24" ht="30" customHeight="1" outlineLevel="5" x14ac:dyDescent="0.35">
      <c r="A699" s="55"/>
      <c r="B699" s="390">
        <v>9102010101</v>
      </c>
      <c r="C699" s="391" t="s">
        <v>1424</v>
      </c>
      <c r="D699" s="392" t="s">
        <v>1434</v>
      </c>
      <c r="E699" s="393"/>
      <c r="F699" s="394">
        <f t="shared" si="285"/>
        <v>0</v>
      </c>
      <c r="G699" s="395"/>
      <c r="H699" s="394">
        <f t="shared" si="286"/>
        <v>0</v>
      </c>
      <c r="I699" s="395"/>
      <c r="J699" s="396">
        <f t="shared" si="287"/>
        <v>0</v>
      </c>
      <c r="K699" s="393"/>
      <c r="L699" s="394">
        <v>0</v>
      </c>
      <c r="M699" s="394">
        <v>0</v>
      </c>
      <c r="N699" s="394">
        <v>0</v>
      </c>
      <c r="O699" s="394">
        <v>0</v>
      </c>
      <c r="P699" s="394">
        <v>0</v>
      </c>
      <c r="Q699" s="394">
        <v>0</v>
      </c>
      <c r="R699" s="394">
        <v>0</v>
      </c>
      <c r="S699" s="394">
        <v>0</v>
      </c>
      <c r="T699" s="394">
        <v>0</v>
      </c>
      <c r="U699" s="394">
        <v>0</v>
      </c>
      <c r="V699" s="394">
        <v>0</v>
      </c>
      <c r="W699" s="394">
        <v>0</v>
      </c>
      <c r="X699" s="55"/>
    </row>
    <row r="700" spans="1:24" ht="30" customHeight="1" outlineLevel="5" x14ac:dyDescent="0.35">
      <c r="A700" s="55"/>
      <c r="B700" s="390">
        <v>9102010102</v>
      </c>
      <c r="C700" s="391" t="s">
        <v>1425</v>
      </c>
      <c r="D700" s="392" t="s">
        <v>1435</v>
      </c>
      <c r="E700" s="393"/>
      <c r="F700" s="394">
        <f t="shared" si="285"/>
        <v>0</v>
      </c>
      <c r="G700" s="395"/>
      <c r="H700" s="394">
        <f t="shared" si="286"/>
        <v>0</v>
      </c>
      <c r="I700" s="395"/>
      <c r="J700" s="396">
        <f t="shared" si="287"/>
        <v>0</v>
      </c>
      <c r="K700" s="393"/>
      <c r="L700" s="394">
        <v>0</v>
      </c>
      <c r="M700" s="394">
        <v>0</v>
      </c>
      <c r="N700" s="394">
        <v>0</v>
      </c>
      <c r="O700" s="394">
        <v>0</v>
      </c>
      <c r="P700" s="394">
        <v>0</v>
      </c>
      <c r="Q700" s="394">
        <v>0</v>
      </c>
      <c r="R700" s="394">
        <v>0</v>
      </c>
      <c r="S700" s="394">
        <v>0</v>
      </c>
      <c r="T700" s="394">
        <v>0</v>
      </c>
      <c r="U700" s="394">
        <v>0</v>
      </c>
      <c r="V700" s="394">
        <v>0</v>
      </c>
      <c r="W700" s="394">
        <v>0</v>
      </c>
      <c r="X700" s="55"/>
    </row>
    <row r="701" spans="1:24" ht="30" customHeight="1" outlineLevel="5" x14ac:dyDescent="0.35">
      <c r="A701" s="55"/>
      <c r="B701" s="390">
        <v>9102010103</v>
      </c>
      <c r="C701" s="391" t="s">
        <v>1426</v>
      </c>
      <c r="D701" s="392" t="s">
        <v>1436</v>
      </c>
      <c r="E701" s="393"/>
      <c r="F701" s="394">
        <f t="shared" si="285"/>
        <v>0</v>
      </c>
      <c r="G701" s="395"/>
      <c r="H701" s="394">
        <f t="shared" si="286"/>
        <v>0</v>
      </c>
      <c r="I701" s="395"/>
      <c r="J701" s="396">
        <f t="shared" si="287"/>
        <v>0</v>
      </c>
      <c r="K701" s="393"/>
      <c r="L701" s="394">
        <v>0</v>
      </c>
      <c r="M701" s="394">
        <v>0</v>
      </c>
      <c r="N701" s="394">
        <v>0</v>
      </c>
      <c r="O701" s="394">
        <v>0</v>
      </c>
      <c r="P701" s="394">
        <v>0</v>
      </c>
      <c r="Q701" s="394">
        <v>0</v>
      </c>
      <c r="R701" s="394">
        <v>0</v>
      </c>
      <c r="S701" s="394">
        <v>0</v>
      </c>
      <c r="T701" s="394">
        <v>0</v>
      </c>
      <c r="U701" s="394">
        <v>0</v>
      </c>
      <c r="V701" s="394">
        <v>0</v>
      </c>
      <c r="W701" s="394">
        <v>0</v>
      </c>
      <c r="X701" s="55"/>
    </row>
    <row r="702" spans="1:24" ht="30" customHeight="1" outlineLevel="5" x14ac:dyDescent="0.35">
      <c r="A702" s="55"/>
      <c r="B702" s="390">
        <v>9102010104</v>
      </c>
      <c r="C702" s="391" t="s">
        <v>1427</v>
      </c>
      <c r="D702" s="392" t="s">
        <v>1437</v>
      </c>
      <c r="E702" s="393"/>
      <c r="F702" s="394">
        <f t="shared" si="285"/>
        <v>0</v>
      </c>
      <c r="G702" s="395"/>
      <c r="H702" s="394">
        <f t="shared" si="286"/>
        <v>0</v>
      </c>
      <c r="I702" s="395"/>
      <c r="J702" s="396">
        <f t="shared" si="287"/>
        <v>0</v>
      </c>
      <c r="K702" s="393"/>
      <c r="L702" s="394">
        <v>0</v>
      </c>
      <c r="M702" s="394">
        <v>0</v>
      </c>
      <c r="N702" s="394">
        <v>0</v>
      </c>
      <c r="O702" s="394">
        <v>0</v>
      </c>
      <c r="P702" s="394">
        <v>0</v>
      </c>
      <c r="Q702" s="394">
        <v>0</v>
      </c>
      <c r="R702" s="394">
        <v>0</v>
      </c>
      <c r="S702" s="394">
        <v>0</v>
      </c>
      <c r="T702" s="394">
        <v>0</v>
      </c>
      <c r="U702" s="394">
        <v>0</v>
      </c>
      <c r="V702" s="394">
        <v>0</v>
      </c>
      <c r="W702" s="394">
        <v>0</v>
      </c>
      <c r="X702" s="55"/>
    </row>
    <row r="703" spans="1:24" ht="30" customHeight="1" outlineLevel="5" x14ac:dyDescent="0.35">
      <c r="A703" s="55"/>
      <c r="B703" s="390">
        <v>9102010105</v>
      </c>
      <c r="C703" s="391" t="s">
        <v>1428</v>
      </c>
      <c r="D703" s="392" t="s">
        <v>1438</v>
      </c>
      <c r="E703" s="393"/>
      <c r="F703" s="394">
        <f t="shared" si="285"/>
        <v>0</v>
      </c>
      <c r="G703" s="395"/>
      <c r="H703" s="394">
        <f t="shared" si="286"/>
        <v>0</v>
      </c>
      <c r="I703" s="395"/>
      <c r="J703" s="396">
        <f t="shared" si="287"/>
        <v>0</v>
      </c>
      <c r="K703" s="393"/>
      <c r="L703" s="394">
        <v>0</v>
      </c>
      <c r="M703" s="394">
        <v>0</v>
      </c>
      <c r="N703" s="394">
        <v>0</v>
      </c>
      <c r="O703" s="394">
        <v>0</v>
      </c>
      <c r="P703" s="394">
        <v>0</v>
      </c>
      <c r="Q703" s="394">
        <v>0</v>
      </c>
      <c r="R703" s="394">
        <v>0</v>
      </c>
      <c r="S703" s="394">
        <v>0</v>
      </c>
      <c r="T703" s="394">
        <v>0</v>
      </c>
      <c r="U703" s="394">
        <v>0</v>
      </c>
      <c r="V703" s="394">
        <v>0</v>
      </c>
      <c r="W703" s="394">
        <v>0</v>
      </c>
      <c r="X703" s="55"/>
    </row>
    <row r="704" spans="1:24" ht="30" customHeight="1" outlineLevel="5" x14ac:dyDescent="0.35">
      <c r="A704" s="55"/>
      <c r="B704" s="390">
        <v>9102010106</v>
      </c>
      <c r="C704" s="391" t="s">
        <v>1429</v>
      </c>
      <c r="D704" s="392" t="s">
        <v>1439</v>
      </c>
      <c r="E704" s="393"/>
      <c r="F704" s="394">
        <f t="shared" si="285"/>
        <v>0</v>
      </c>
      <c r="G704" s="395"/>
      <c r="H704" s="394">
        <f t="shared" si="286"/>
        <v>0</v>
      </c>
      <c r="I704" s="395"/>
      <c r="J704" s="396">
        <f t="shared" si="287"/>
        <v>0</v>
      </c>
      <c r="K704" s="393"/>
      <c r="L704" s="394">
        <v>0</v>
      </c>
      <c r="M704" s="394">
        <v>0</v>
      </c>
      <c r="N704" s="394">
        <v>0</v>
      </c>
      <c r="O704" s="394">
        <v>0</v>
      </c>
      <c r="P704" s="394">
        <v>0</v>
      </c>
      <c r="Q704" s="394">
        <v>0</v>
      </c>
      <c r="R704" s="394">
        <v>0</v>
      </c>
      <c r="S704" s="394">
        <v>0</v>
      </c>
      <c r="T704" s="394">
        <v>0</v>
      </c>
      <c r="U704" s="394">
        <v>0</v>
      </c>
      <c r="V704" s="394">
        <v>0</v>
      </c>
      <c r="W704" s="394">
        <v>0</v>
      </c>
      <c r="X704" s="55"/>
    </row>
    <row r="705" spans="1:24" ht="30" customHeight="1" outlineLevel="5" x14ac:dyDescent="0.35">
      <c r="A705" s="55"/>
      <c r="B705" s="390">
        <v>9102010107</v>
      </c>
      <c r="C705" s="391" t="s">
        <v>1430</v>
      </c>
      <c r="D705" s="392" t="s">
        <v>1440</v>
      </c>
      <c r="E705" s="393"/>
      <c r="F705" s="394">
        <f t="shared" si="285"/>
        <v>0</v>
      </c>
      <c r="G705" s="395"/>
      <c r="H705" s="394">
        <f t="shared" si="286"/>
        <v>0</v>
      </c>
      <c r="I705" s="395"/>
      <c r="J705" s="396">
        <f t="shared" si="287"/>
        <v>0</v>
      </c>
      <c r="K705" s="393"/>
      <c r="L705" s="394">
        <v>0</v>
      </c>
      <c r="M705" s="394">
        <v>0</v>
      </c>
      <c r="N705" s="394">
        <v>0</v>
      </c>
      <c r="O705" s="394">
        <v>0</v>
      </c>
      <c r="P705" s="394">
        <v>0</v>
      </c>
      <c r="Q705" s="394">
        <v>0</v>
      </c>
      <c r="R705" s="394">
        <v>0</v>
      </c>
      <c r="S705" s="394">
        <v>0</v>
      </c>
      <c r="T705" s="394">
        <v>0</v>
      </c>
      <c r="U705" s="394">
        <v>0</v>
      </c>
      <c r="V705" s="394">
        <v>0</v>
      </c>
      <c r="W705" s="394">
        <v>0</v>
      </c>
      <c r="X705" s="55"/>
    </row>
    <row r="706" spans="1:24" ht="30" customHeight="1" outlineLevel="5" x14ac:dyDescent="0.35">
      <c r="A706" s="55"/>
      <c r="B706" s="390">
        <v>9102010108</v>
      </c>
      <c r="C706" s="391" t="s">
        <v>1431</v>
      </c>
      <c r="D706" s="392" t="s">
        <v>1441</v>
      </c>
      <c r="E706" s="393"/>
      <c r="F706" s="394">
        <f t="shared" si="285"/>
        <v>0</v>
      </c>
      <c r="G706" s="395"/>
      <c r="H706" s="394">
        <f t="shared" si="286"/>
        <v>0</v>
      </c>
      <c r="I706" s="395"/>
      <c r="J706" s="396">
        <f t="shared" si="287"/>
        <v>0</v>
      </c>
      <c r="K706" s="393"/>
      <c r="L706" s="394">
        <v>0</v>
      </c>
      <c r="M706" s="394">
        <v>0</v>
      </c>
      <c r="N706" s="394">
        <v>0</v>
      </c>
      <c r="O706" s="394">
        <v>0</v>
      </c>
      <c r="P706" s="394">
        <v>0</v>
      </c>
      <c r="Q706" s="394">
        <v>0</v>
      </c>
      <c r="R706" s="394">
        <v>0</v>
      </c>
      <c r="S706" s="394">
        <v>0</v>
      </c>
      <c r="T706" s="394">
        <v>0</v>
      </c>
      <c r="U706" s="394">
        <v>0</v>
      </c>
      <c r="V706" s="394">
        <v>0</v>
      </c>
      <c r="W706" s="394">
        <v>0</v>
      </c>
      <c r="X706" s="55"/>
    </row>
    <row r="707" spans="1:24" ht="30" customHeight="1" outlineLevel="5" x14ac:dyDescent="0.35">
      <c r="A707" s="55"/>
      <c r="B707" s="390">
        <v>9102010109</v>
      </c>
      <c r="C707" s="391" t="s">
        <v>1432</v>
      </c>
      <c r="D707" s="392" t="s">
        <v>1442</v>
      </c>
      <c r="E707" s="393"/>
      <c r="F707" s="394">
        <f t="shared" si="285"/>
        <v>0</v>
      </c>
      <c r="G707" s="395"/>
      <c r="H707" s="394">
        <f t="shared" si="286"/>
        <v>0</v>
      </c>
      <c r="I707" s="395"/>
      <c r="J707" s="396">
        <f t="shared" si="287"/>
        <v>0</v>
      </c>
      <c r="K707" s="393"/>
      <c r="L707" s="394">
        <v>0</v>
      </c>
      <c r="M707" s="394">
        <v>0</v>
      </c>
      <c r="N707" s="394">
        <v>0</v>
      </c>
      <c r="O707" s="394">
        <v>0</v>
      </c>
      <c r="P707" s="394">
        <v>0</v>
      </c>
      <c r="Q707" s="394">
        <v>0</v>
      </c>
      <c r="R707" s="394">
        <v>0</v>
      </c>
      <c r="S707" s="394">
        <v>0</v>
      </c>
      <c r="T707" s="394">
        <v>0</v>
      </c>
      <c r="U707" s="394">
        <v>0</v>
      </c>
      <c r="V707" s="394">
        <v>0</v>
      </c>
      <c r="W707" s="394">
        <v>0</v>
      </c>
      <c r="X707" s="55"/>
    </row>
    <row r="708" spans="1:24" ht="30" customHeight="1" outlineLevel="5" x14ac:dyDescent="0.35">
      <c r="A708" s="55"/>
      <c r="B708" s="390">
        <v>9102010110</v>
      </c>
      <c r="C708" s="391" t="s">
        <v>1433</v>
      </c>
      <c r="D708" s="392" t="s">
        <v>1443</v>
      </c>
      <c r="E708" s="393"/>
      <c r="F708" s="394">
        <f t="shared" ref="F708" si="291">SUM(L708:W708)</f>
        <v>0</v>
      </c>
      <c r="G708" s="395"/>
      <c r="H708" s="394">
        <f t="shared" ref="H708" si="292">SUM(L708:O708)</f>
        <v>0</v>
      </c>
      <c r="I708" s="395"/>
      <c r="J708" s="396">
        <f t="shared" ref="J708" si="293">SUM(P708:W708)</f>
        <v>0</v>
      </c>
      <c r="K708" s="393"/>
      <c r="L708" s="394">
        <v>0</v>
      </c>
      <c r="M708" s="394">
        <v>0</v>
      </c>
      <c r="N708" s="394">
        <v>0</v>
      </c>
      <c r="O708" s="394">
        <v>0</v>
      </c>
      <c r="P708" s="394">
        <v>0</v>
      </c>
      <c r="Q708" s="394">
        <v>0</v>
      </c>
      <c r="R708" s="394">
        <v>0</v>
      </c>
      <c r="S708" s="394">
        <v>0</v>
      </c>
      <c r="T708" s="394">
        <v>0</v>
      </c>
      <c r="U708" s="394">
        <v>0</v>
      </c>
      <c r="V708" s="394">
        <v>0</v>
      </c>
      <c r="W708" s="394">
        <v>0</v>
      </c>
      <c r="X708" s="55"/>
    </row>
    <row r="709" spans="1:24" ht="30" customHeight="1" outlineLevel="5" x14ac:dyDescent="0.35">
      <c r="A709" s="55"/>
      <c r="B709" s="390">
        <v>9102010111</v>
      </c>
      <c r="C709" s="391" t="s">
        <v>1537</v>
      </c>
      <c r="D709" s="392" t="s">
        <v>1538</v>
      </c>
      <c r="E709" s="393"/>
      <c r="F709" s="394">
        <f t="shared" si="285"/>
        <v>0</v>
      </c>
      <c r="G709" s="395"/>
      <c r="H709" s="394">
        <f t="shared" si="286"/>
        <v>0</v>
      </c>
      <c r="I709" s="395"/>
      <c r="J709" s="396">
        <f t="shared" si="287"/>
        <v>0</v>
      </c>
      <c r="K709" s="393"/>
      <c r="L709" s="394">
        <v>0</v>
      </c>
      <c r="M709" s="394">
        <v>0</v>
      </c>
      <c r="N709" s="394">
        <v>0</v>
      </c>
      <c r="O709" s="394">
        <v>0</v>
      </c>
      <c r="P709" s="394">
        <v>0</v>
      </c>
      <c r="Q709" s="394">
        <v>0</v>
      </c>
      <c r="R709" s="394">
        <v>0</v>
      </c>
      <c r="S709" s="394">
        <v>0</v>
      </c>
      <c r="T709" s="394">
        <v>0</v>
      </c>
      <c r="U709" s="394">
        <v>0</v>
      </c>
      <c r="V709" s="394">
        <v>0</v>
      </c>
      <c r="W709" s="394">
        <v>0</v>
      </c>
      <c r="X709" s="55"/>
    </row>
    <row r="710" spans="1:24" outlineLevel="3" x14ac:dyDescent="0.35">
      <c r="A710" s="55"/>
      <c r="B710" s="406">
        <v>910202</v>
      </c>
      <c r="C710" s="407" t="s">
        <v>1156</v>
      </c>
      <c r="D710" s="408" t="s">
        <v>1121</v>
      </c>
      <c r="E710" s="379"/>
      <c r="F710" s="409">
        <f t="shared" si="285"/>
        <v>0</v>
      </c>
      <c r="G710" s="381"/>
      <c r="H710" s="409">
        <f t="shared" si="286"/>
        <v>0</v>
      </c>
      <c r="I710" s="381"/>
      <c r="J710" s="409">
        <f t="shared" si="287"/>
        <v>0</v>
      </c>
      <c r="K710" s="379"/>
      <c r="L710" s="409">
        <f>SUM(L711)</f>
        <v>0</v>
      </c>
      <c r="M710" s="409">
        <f t="shared" ref="M710:W710" si="294">SUM(M711)</f>
        <v>0</v>
      </c>
      <c r="N710" s="409">
        <f t="shared" si="294"/>
        <v>0</v>
      </c>
      <c r="O710" s="409">
        <f t="shared" si="294"/>
        <v>0</v>
      </c>
      <c r="P710" s="409">
        <f t="shared" si="294"/>
        <v>0</v>
      </c>
      <c r="Q710" s="409">
        <f t="shared" si="294"/>
        <v>0</v>
      </c>
      <c r="R710" s="409">
        <f t="shared" si="294"/>
        <v>0</v>
      </c>
      <c r="S710" s="409">
        <f t="shared" si="294"/>
        <v>0</v>
      </c>
      <c r="T710" s="409">
        <f t="shared" si="294"/>
        <v>0</v>
      </c>
      <c r="U710" s="409">
        <f t="shared" si="294"/>
        <v>0</v>
      </c>
      <c r="V710" s="409">
        <f t="shared" si="294"/>
        <v>0</v>
      </c>
      <c r="W710" s="409">
        <f t="shared" si="294"/>
        <v>0</v>
      </c>
      <c r="X710" s="55"/>
    </row>
    <row r="711" spans="1:24" ht="34.5" customHeight="1" outlineLevel="4" x14ac:dyDescent="0.35">
      <c r="A711" s="55"/>
      <c r="B711" s="438">
        <v>91020201</v>
      </c>
      <c r="C711" s="439" t="s">
        <v>1444</v>
      </c>
      <c r="D711" s="440" t="s">
        <v>1422</v>
      </c>
      <c r="E711" s="379"/>
      <c r="F711" s="441">
        <f t="shared" si="285"/>
        <v>0</v>
      </c>
      <c r="G711" s="381"/>
      <c r="H711" s="441">
        <f t="shared" si="286"/>
        <v>0</v>
      </c>
      <c r="I711" s="381"/>
      <c r="J711" s="441">
        <f t="shared" si="287"/>
        <v>0</v>
      </c>
      <c r="K711" s="379"/>
      <c r="L711" s="441">
        <f>SUM(L712:L722)</f>
        <v>0</v>
      </c>
      <c r="M711" s="441">
        <f t="shared" ref="M711:W711" si="295">SUM(M712:M722)</f>
        <v>0</v>
      </c>
      <c r="N711" s="441">
        <f t="shared" si="295"/>
        <v>0</v>
      </c>
      <c r="O711" s="441">
        <f t="shared" si="295"/>
        <v>0</v>
      </c>
      <c r="P711" s="441">
        <f t="shared" si="295"/>
        <v>0</v>
      </c>
      <c r="Q711" s="441">
        <f t="shared" si="295"/>
        <v>0</v>
      </c>
      <c r="R711" s="441">
        <f t="shared" si="295"/>
        <v>0</v>
      </c>
      <c r="S711" s="441">
        <f t="shared" si="295"/>
        <v>0</v>
      </c>
      <c r="T711" s="441">
        <f t="shared" si="295"/>
        <v>0</v>
      </c>
      <c r="U711" s="441">
        <f t="shared" si="295"/>
        <v>0</v>
      </c>
      <c r="V711" s="441">
        <f t="shared" si="295"/>
        <v>0</v>
      </c>
      <c r="W711" s="441">
        <f t="shared" si="295"/>
        <v>0</v>
      </c>
      <c r="X711" s="55"/>
    </row>
    <row r="712" spans="1:24" ht="32.25" customHeight="1" outlineLevel="5" x14ac:dyDescent="0.35">
      <c r="A712" s="55"/>
      <c r="B712" s="390">
        <v>9102020101</v>
      </c>
      <c r="C712" s="391" t="s">
        <v>1445</v>
      </c>
      <c r="D712" s="392" t="s">
        <v>1455</v>
      </c>
      <c r="E712" s="393"/>
      <c r="F712" s="394">
        <f t="shared" si="285"/>
        <v>0</v>
      </c>
      <c r="G712" s="395"/>
      <c r="H712" s="394">
        <f t="shared" si="286"/>
        <v>0</v>
      </c>
      <c r="I712" s="395"/>
      <c r="J712" s="396">
        <f t="shared" si="287"/>
        <v>0</v>
      </c>
      <c r="K712" s="393"/>
      <c r="L712" s="394">
        <v>0</v>
      </c>
      <c r="M712" s="394">
        <v>0</v>
      </c>
      <c r="N712" s="394">
        <v>0</v>
      </c>
      <c r="O712" s="394">
        <v>0</v>
      </c>
      <c r="P712" s="394">
        <v>0</v>
      </c>
      <c r="Q712" s="394">
        <v>0</v>
      </c>
      <c r="R712" s="394">
        <v>0</v>
      </c>
      <c r="S712" s="394">
        <v>0</v>
      </c>
      <c r="T712" s="394">
        <v>0</v>
      </c>
      <c r="U712" s="394">
        <v>0</v>
      </c>
      <c r="V712" s="394">
        <v>0</v>
      </c>
      <c r="W712" s="394">
        <v>0</v>
      </c>
      <c r="X712" s="55"/>
    </row>
    <row r="713" spans="1:24" ht="32.25" customHeight="1" outlineLevel="5" x14ac:dyDescent="0.35">
      <c r="A713" s="55"/>
      <c r="B713" s="390">
        <v>9102020102</v>
      </c>
      <c r="C713" s="391" t="s">
        <v>1446</v>
      </c>
      <c r="D713" s="392" t="s">
        <v>1456</v>
      </c>
      <c r="E713" s="393"/>
      <c r="F713" s="394">
        <f t="shared" si="285"/>
        <v>0</v>
      </c>
      <c r="G713" s="395"/>
      <c r="H713" s="394">
        <f t="shared" si="286"/>
        <v>0</v>
      </c>
      <c r="I713" s="395"/>
      <c r="J713" s="396">
        <f t="shared" si="287"/>
        <v>0</v>
      </c>
      <c r="K713" s="393"/>
      <c r="L713" s="394">
        <v>0</v>
      </c>
      <c r="M713" s="394">
        <v>0</v>
      </c>
      <c r="N713" s="394">
        <v>0</v>
      </c>
      <c r="O713" s="394">
        <v>0</v>
      </c>
      <c r="P713" s="394">
        <v>0</v>
      </c>
      <c r="Q713" s="394">
        <v>0</v>
      </c>
      <c r="R713" s="394">
        <v>0</v>
      </c>
      <c r="S713" s="394">
        <v>0</v>
      </c>
      <c r="T713" s="394">
        <v>0</v>
      </c>
      <c r="U713" s="394">
        <v>0</v>
      </c>
      <c r="V713" s="394">
        <v>0</v>
      </c>
      <c r="W713" s="394">
        <v>0</v>
      </c>
      <c r="X713" s="55"/>
    </row>
    <row r="714" spans="1:24" ht="32.25" customHeight="1" outlineLevel="5" x14ac:dyDescent="0.35">
      <c r="A714" s="55"/>
      <c r="B714" s="390">
        <v>9102020103</v>
      </c>
      <c r="C714" s="391" t="s">
        <v>1447</v>
      </c>
      <c r="D714" s="392" t="s">
        <v>1457</v>
      </c>
      <c r="E714" s="393"/>
      <c r="F714" s="394">
        <f t="shared" si="285"/>
        <v>0</v>
      </c>
      <c r="G714" s="395"/>
      <c r="H714" s="394">
        <f t="shared" si="286"/>
        <v>0</v>
      </c>
      <c r="I714" s="395"/>
      <c r="J714" s="396">
        <f t="shared" si="287"/>
        <v>0</v>
      </c>
      <c r="K714" s="393"/>
      <c r="L714" s="394">
        <v>0</v>
      </c>
      <c r="M714" s="394">
        <v>0</v>
      </c>
      <c r="N714" s="394">
        <v>0</v>
      </c>
      <c r="O714" s="394">
        <v>0</v>
      </c>
      <c r="P714" s="394">
        <v>0</v>
      </c>
      <c r="Q714" s="394">
        <v>0</v>
      </c>
      <c r="R714" s="394">
        <v>0</v>
      </c>
      <c r="S714" s="394">
        <v>0</v>
      </c>
      <c r="T714" s="394">
        <v>0</v>
      </c>
      <c r="U714" s="394">
        <v>0</v>
      </c>
      <c r="V714" s="394">
        <v>0</v>
      </c>
      <c r="W714" s="394">
        <v>0</v>
      </c>
      <c r="X714" s="55"/>
    </row>
    <row r="715" spans="1:24" ht="32.25" customHeight="1" outlineLevel="5" x14ac:dyDescent="0.35">
      <c r="A715" s="55"/>
      <c r="B715" s="390">
        <v>9102020104</v>
      </c>
      <c r="C715" s="391" t="s">
        <v>1448</v>
      </c>
      <c r="D715" s="392" t="s">
        <v>1458</v>
      </c>
      <c r="E715" s="393"/>
      <c r="F715" s="394">
        <f t="shared" si="285"/>
        <v>0</v>
      </c>
      <c r="G715" s="395"/>
      <c r="H715" s="394">
        <f t="shared" si="286"/>
        <v>0</v>
      </c>
      <c r="I715" s="395"/>
      <c r="J715" s="396">
        <f t="shared" si="287"/>
        <v>0</v>
      </c>
      <c r="K715" s="393"/>
      <c r="L715" s="394">
        <v>0</v>
      </c>
      <c r="M715" s="394">
        <v>0</v>
      </c>
      <c r="N715" s="394">
        <v>0</v>
      </c>
      <c r="O715" s="394">
        <v>0</v>
      </c>
      <c r="P715" s="394">
        <v>0</v>
      </c>
      <c r="Q715" s="394">
        <v>0</v>
      </c>
      <c r="R715" s="394">
        <v>0</v>
      </c>
      <c r="S715" s="394">
        <v>0</v>
      </c>
      <c r="T715" s="394">
        <v>0</v>
      </c>
      <c r="U715" s="394">
        <v>0</v>
      </c>
      <c r="V715" s="394">
        <v>0</v>
      </c>
      <c r="W715" s="394">
        <v>0</v>
      </c>
      <c r="X715" s="55"/>
    </row>
    <row r="716" spans="1:24" ht="32.25" customHeight="1" outlineLevel="5" x14ac:dyDescent="0.35">
      <c r="A716" s="55"/>
      <c r="B716" s="390">
        <v>9102020105</v>
      </c>
      <c r="C716" s="391" t="s">
        <v>1449</v>
      </c>
      <c r="D716" s="392" t="s">
        <v>1459</v>
      </c>
      <c r="E716" s="393"/>
      <c r="F716" s="394">
        <f t="shared" si="285"/>
        <v>0</v>
      </c>
      <c r="G716" s="395"/>
      <c r="H716" s="394">
        <f t="shared" si="286"/>
        <v>0</v>
      </c>
      <c r="I716" s="395"/>
      <c r="J716" s="396">
        <f t="shared" si="287"/>
        <v>0</v>
      </c>
      <c r="K716" s="393"/>
      <c r="L716" s="394">
        <v>0</v>
      </c>
      <c r="M716" s="394">
        <v>0</v>
      </c>
      <c r="N716" s="394">
        <v>0</v>
      </c>
      <c r="O716" s="394">
        <v>0</v>
      </c>
      <c r="P716" s="394">
        <v>0</v>
      </c>
      <c r="Q716" s="394">
        <v>0</v>
      </c>
      <c r="R716" s="394">
        <v>0</v>
      </c>
      <c r="S716" s="394">
        <v>0</v>
      </c>
      <c r="T716" s="394">
        <v>0</v>
      </c>
      <c r="U716" s="394">
        <v>0</v>
      </c>
      <c r="V716" s="394">
        <v>0</v>
      </c>
      <c r="W716" s="394">
        <v>0</v>
      </c>
      <c r="X716" s="55"/>
    </row>
    <row r="717" spans="1:24" ht="32.25" customHeight="1" outlineLevel="5" x14ac:dyDescent="0.35">
      <c r="A717" s="55"/>
      <c r="B717" s="390">
        <v>9102020106</v>
      </c>
      <c r="C717" s="391" t="s">
        <v>1450</v>
      </c>
      <c r="D717" s="392" t="s">
        <v>1460</v>
      </c>
      <c r="E717" s="393"/>
      <c r="F717" s="394">
        <f t="shared" si="285"/>
        <v>0</v>
      </c>
      <c r="G717" s="395"/>
      <c r="H717" s="394">
        <f t="shared" si="286"/>
        <v>0</v>
      </c>
      <c r="I717" s="395"/>
      <c r="J717" s="396">
        <f t="shared" si="287"/>
        <v>0</v>
      </c>
      <c r="K717" s="393"/>
      <c r="L717" s="394">
        <v>0</v>
      </c>
      <c r="M717" s="394">
        <v>0</v>
      </c>
      <c r="N717" s="394">
        <v>0</v>
      </c>
      <c r="O717" s="394">
        <v>0</v>
      </c>
      <c r="P717" s="394">
        <v>0</v>
      </c>
      <c r="Q717" s="394">
        <v>0</v>
      </c>
      <c r="R717" s="394">
        <v>0</v>
      </c>
      <c r="S717" s="394">
        <v>0</v>
      </c>
      <c r="T717" s="394">
        <v>0</v>
      </c>
      <c r="U717" s="394">
        <v>0</v>
      </c>
      <c r="V717" s="394">
        <v>0</v>
      </c>
      <c r="W717" s="394">
        <v>0</v>
      </c>
      <c r="X717" s="55"/>
    </row>
    <row r="718" spans="1:24" ht="32.25" customHeight="1" outlineLevel="5" x14ac:dyDescent="0.35">
      <c r="A718" s="55"/>
      <c r="B718" s="390">
        <v>9102020107</v>
      </c>
      <c r="C718" s="391" t="s">
        <v>1451</v>
      </c>
      <c r="D718" s="392" t="s">
        <v>1461</v>
      </c>
      <c r="E718" s="393"/>
      <c r="F718" s="394">
        <f t="shared" si="285"/>
        <v>0</v>
      </c>
      <c r="G718" s="395"/>
      <c r="H718" s="394">
        <f t="shared" si="286"/>
        <v>0</v>
      </c>
      <c r="I718" s="395"/>
      <c r="J718" s="396">
        <f t="shared" si="287"/>
        <v>0</v>
      </c>
      <c r="K718" s="393"/>
      <c r="L718" s="394">
        <v>0</v>
      </c>
      <c r="M718" s="394">
        <v>0</v>
      </c>
      <c r="N718" s="394">
        <v>0</v>
      </c>
      <c r="O718" s="394">
        <v>0</v>
      </c>
      <c r="P718" s="394">
        <v>0</v>
      </c>
      <c r="Q718" s="394">
        <v>0</v>
      </c>
      <c r="R718" s="394">
        <v>0</v>
      </c>
      <c r="S718" s="394">
        <v>0</v>
      </c>
      <c r="T718" s="394">
        <v>0</v>
      </c>
      <c r="U718" s="394">
        <v>0</v>
      </c>
      <c r="V718" s="394">
        <v>0</v>
      </c>
      <c r="W718" s="394">
        <v>0</v>
      </c>
      <c r="X718" s="55"/>
    </row>
    <row r="719" spans="1:24" ht="32.25" customHeight="1" outlineLevel="5" x14ac:dyDescent="0.35">
      <c r="A719" s="55"/>
      <c r="B719" s="390">
        <v>9102020108</v>
      </c>
      <c r="C719" s="391" t="s">
        <v>1452</v>
      </c>
      <c r="D719" s="392" t="s">
        <v>1462</v>
      </c>
      <c r="E719" s="393"/>
      <c r="F719" s="394">
        <f t="shared" si="285"/>
        <v>0</v>
      </c>
      <c r="G719" s="395"/>
      <c r="H719" s="394">
        <f t="shared" si="286"/>
        <v>0</v>
      </c>
      <c r="I719" s="395"/>
      <c r="J719" s="396">
        <f t="shared" si="287"/>
        <v>0</v>
      </c>
      <c r="K719" s="393"/>
      <c r="L719" s="394">
        <v>0</v>
      </c>
      <c r="M719" s="394">
        <v>0</v>
      </c>
      <c r="N719" s="394">
        <v>0</v>
      </c>
      <c r="O719" s="394">
        <v>0</v>
      </c>
      <c r="P719" s="394">
        <v>0</v>
      </c>
      <c r="Q719" s="394">
        <v>0</v>
      </c>
      <c r="R719" s="394">
        <v>0</v>
      </c>
      <c r="S719" s="394">
        <v>0</v>
      </c>
      <c r="T719" s="394">
        <v>0</v>
      </c>
      <c r="U719" s="394">
        <v>0</v>
      </c>
      <c r="V719" s="394">
        <v>0</v>
      </c>
      <c r="W719" s="394">
        <v>0</v>
      </c>
      <c r="X719" s="55"/>
    </row>
    <row r="720" spans="1:24" ht="32.25" customHeight="1" outlineLevel="5" x14ac:dyDescent="0.35">
      <c r="A720" s="55"/>
      <c r="B720" s="390">
        <v>9102020109</v>
      </c>
      <c r="C720" s="391" t="s">
        <v>1453</v>
      </c>
      <c r="D720" s="392" t="s">
        <v>1463</v>
      </c>
      <c r="E720" s="393"/>
      <c r="F720" s="394">
        <f t="shared" si="285"/>
        <v>0</v>
      </c>
      <c r="G720" s="395"/>
      <c r="H720" s="394">
        <f t="shared" si="286"/>
        <v>0</v>
      </c>
      <c r="I720" s="395"/>
      <c r="J720" s="396">
        <f t="shared" si="287"/>
        <v>0</v>
      </c>
      <c r="K720" s="393"/>
      <c r="L720" s="394">
        <v>0</v>
      </c>
      <c r="M720" s="394">
        <v>0</v>
      </c>
      <c r="N720" s="394">
        <v>0</v>
      </c>
      <c r="O720" s="394">
        <v>0</v>
      </c>
      <c r="P720" s="394">
        <v>0</v>
      </c>
      <c r="Q720" s="394">
        <v>0</v>
      </c>
      <c r="R720" s="394">
        <v>0</v>
      </c>
      <c r="S720" s="394">
        <v>0</v>
      </c>
      <c r="T720" s="394">
        <v>0</v>
      </c>
      <c r="U720" s="394">
        <v>0</v>
      </c>
      <c r="V720" s="394">
        <v>0</v>
      </c>
      <c r="W720" s="394">
        <v>0</v>
      </c>
      <c r="X720" s="55"/>
    </row>
    <row r="721" spans="1:24" ht="32.25" customHeight="1" outlineLevel="5" x14ac:dyDescent="0.35">
      <c r="A721" s="55"/>
      <c r="B721" s="390">
        <v>9102020110</v>
      </c>
      <c r="C721" s="391" t="s">
        <v>1454</v>
      </c>
      <c r="D721" s="392" t="s">
        <v>1464</v>
      </c>
      <c r="E721" s="393"/>
      <c r="F721" s="394">
        <f t="shared" ref="F721" si="296">SUM(L721:W721)</f>
        <v>0</v>
      </c>
      <c r="G721" s="395"/>
      <c r="H721" s="394">
        <f t="shared" ref="H721" si="297">SUM(L721:O721)</f>
        <v>0</v>
      </c>
      <c r="I721" s="395"/>
      <c r="J721" s="396">
        <f t="shared" ref="J721" si="298">SUM(P721:W721)</f>
        <v>0</v>
      </c>
      <c r="K721" s="393"/>
      <c r="L721" s="394">
        <v>0</v>
      </c>
      <c r="M721" s="394">
        <v>0</v>
      </c>
      <c r="N721" s="394">
        <v>0</v>
      </c>
      <c r="O721" s="394">
        <v>0</v>
      </c>
      <c r="P721" s="394">
        <v>0</v>
      </c>
      <c r="Q721" s="394">
        <v>0</v>
      </c>
      <c r="R721" s="394">
        <v>0</v>
      </c>
      <c r="S721" s="394">
        <v>0</v>
      </c>
      <c r="T721" s="394">
        <v>0</v>
      </c>
      <c r="U721" s="394">
        <v>0</v>
      </c>
      <c r="V721" s="394">
        <v>0</v>
      </c>
      <c r="W721" s="394">
        <v>0</v>
      </c>
      <c r="X721" s="55"/>
    </row>
    <row r="722" spans="1:24" ht="32.25" customHeight="1" outlineLevel="5" x14ac:dyDescent="0.35">
      <c r="A722" s="55"/>
      <c r="B722" s="390">
        <v>9102020111</v>
      </c>
      <c r="C722" s="391" t="s">
        <v>1539</v>
      </c>
      <c r="D722" s="392" t="s">
        <v>1538</v>
      </c>
      <c r="E722" s="393"/>
      <c r="F722" s="394">
        <f t="shared" si="285"/>
        <v>0</v>
      </c>
      <c r="G722" s="395"/>
      <c r="H722" s="394">
        <f t="shared" si="286"/>
        <v>0</v>
      </c>
      <c r="I722" s="395"/>
      <c r="J722" s="396">
        <f t="shared" si="287"/>
        <v>0</v>
      </c>
      <c r="K722" s="393"/>
      <c r="L722" s="394">
        <v>0</v>
      </c>
      <c r="M722" s="394">
        <v>0</v>
      </c>
      <c r="N722" s="394">
        <v>0</v>
      </c>
      <c r="O722" s="394">
        <v>0</v>
      </c>
      <c r="P722" s="394">
        <v>0</v>
      </c>
      <c r="Q722" s="394">
        <v>0</v>
      </c>
      <c r="R722" s="394">
        <v>0</v>
      </c>
      <c r="S722" s="394">
        <v>0</v>
      </c>
      <c r="T722" s="394">
        <v>0</v>
      </c>
      <c r="U722" s="394">
        <v>0</v>
      </c>
      <c r="V722" s="394">
        <v>0</v>
      </c>
      <c r="W722" s="394">
        <v>0</v>
      </c>
      <c r="X722" s="55"/>
    </row>
    <row r="723" spans="1:24" outlineLevel="1" x14ac:dyDescent="0.35">
      <c r="A723" s="55"/>
      <c r="B723" s="382">
        <v>93</v>
      </c>
      <c r="C723" s="383" t="s">
        <v>341</v>
      </c>
      <c r="D723" s="384" t="s">
        <v>197</v>
      </c>
      <c r="E723" s="379"/>
      <c r="F723" s="385">
        <f t="shared" si="285"/>
        <v>0</v>
      </c>
      <c r="G723" s="381"/>
      <c r="H723" s="385">
        <f t="shared" si="286"/>
        <v>0</v>
      </c>
      <c r="I723" s="381"/>
      <c r="J723" s="385">
        <f t="shared" si="287"/>
        <v>0</v>
      </c>
      <c r="K723" s="379"/>
      <c r="L723" s="385">
        <f>SUM(L724,L735)</f>
        <v>0</v>
      </c>
      <c r="M723" s="385">
        <f t="shared" ref="M723:W723" si="299">SUM(M724,M735)</f>
        <v>0</v>
      </c>
      <c r="N723" s="385">
        <f t="shared" si="299"/>
        <v>0</v>
      </c>
      <c r="O723" s="385">
        <f t="shared" si="299"/>
        <v>0</v>
      </c>
      <c r="P723" s="385">
        <f t="shared" si="299"/>
        <v>0</v>
      </c>
      <c r="Q723" s="385">
        <f t="shared" si="299"/>
        <v>0</v>
      </c>
      <c r="R723" s="385">
        <f t="shared" si="299"/>
        <v>0</v>
      </c>
      <c r="S723" s="385">
        <f t="shared" si="299"/>
        <v>0</v>
      </c>
      <c r="T723" s="385">
        <f t="shared" si="299"/>
        <v>0</v>
      </c>
      <c r="U723" s="385">
        <f t="shared" si="299"/>
        <v>0</v>
      </c>
      <c r="V723" s="385">
        <f t="shared" si="299"/>
        <v>0</v>
      </c>
      <c r="W723" s="385">
        <f t="shared" si="299"/>
        <v>0</v>
      </c>
      <c r="X723" s="55"/>
    </row>
    <row r="724" spans="1:24" outlineLevel="3" x14ac:dyDescent="0.35">
      <c r="A724" s="76"/>
      <c r="B724" s="386">
        <v>9301</v>
      </c>
      <c r="C724" s="387" t="s">
        <v>342</v>
      </c>
      <c r="D724" s="388" t="s">
        <v>1119</v>
      </c>
      <c r="E724" s="379"/>
      <c r="F724" s="389">
        <f t="shared" si="285"/>
        <v>0</v>
      </c>
      <c r="G724" s="381"/>
      <c r="H724" s="389">
        <f t="shared" si="286"/>
        <v>0</v>
      </c>
      <c r="I724" s="381"/>
      <c r="J724" s="389">
        <f t="shared" si="287"/>
        <v>0</v>
      </c>
      <c r="K724" s="379"/>
      <c r="L724" s="389">
        <f>SUM(L725,L732)</f>
        <v>0</v>
      </c>
      <c r="M724" s="389">
        <f t="shared" ref="M724:W724" si="300">SUM(M725,M732)</f>
        <v>0</v>
      </c>
      <c r="N724" s="389">
        <f t="shared" si="300"/>
        <v>0</v>
      </c>
      <c r="O724" s="389">
        <f t="shared" si="300"/>
        <v>0</v>
      </c>
      <c r="P724" s="389">
        <f t="shared" si="300"/>
        <v>0</v>
      </c>
      <c r="Q724" s="389">
        <f t="shared" si="300"/>
        <v>0</v>
      </c>
      <c r="R724" s="389">
        <f t="shared" si="300"/>
        <v>0</v>
      </c>
      <c r="S724" s="389">
        <f t="shared" si="300"/>
        <v>0</v>
      </c>
      <c r="T724" s="389">
        <f t="shared" si="300"/>
        <v>0</v>
      </c>
      <c r="U724" s="389">
        <f t="shared" si="300"/>
        <v>0</v>
      </c>
      <c r="V724" s="389">
        <f t="shared" si="300"/>
        <v>0</v>
      </c>
      <c r="W724" s="389">
        <f t="shared" si="300"/>
        <v>0</v>
      </c>
      <c r="X724" s="76"/>
    </row>
    <row r="725" spans="1:24" outlineLevel="4" x14ac:dyDescent="0.35">
      <c r="A725" s="55"/>
      <c r="B725" s="406" t="s">
        <v>1075</v>
      </c>
      <c r="C725" s="407" t="s">
        <v>1076</v>
      </c>
      <c r="D725" s="408" t="s">
        <v>1120</v>
      </c>
      <c r="E725" s="379"/>
      <c r="F725" s="409">
        <f t="shared" si="285"/>
        <v>0</v>
      </c>
      <c r="G725" s="381"/>
      <c r="H725" s="409">
        <f t="shared" si="286"/>
        <v>0</v>
      </c>
      <c r="I725" s="381"/>
      <c r="J725" s="409">
        <f t="shared" si="287"/>
        <v>0</v>
      </c>
      <c r="K725" s="379"/>
      <c r="L725" s="409">
        <f>SUM(L726:L731)</f>
        <v>0</v>
      </c>
      <c r="M725" s="409">
        <f t="shared" ref="M725:W725" si="301">SUM(M726:M731)</f>
        <v>0</v>
      </c>
      <c r="N725" s="409">
        <f t="shared" si="301"/>
        <v>0</v>
      </c>
      <c r="O725" s="409">
        <f t="shared" si="301"/>
        <v>0</v>
      </c>
      <c r="P725" s="409">
        <f t="shared" si="301"/>
        <v>0</v>
      </c>
      <c r="Q725" s="409">
        <f t="shared" si="301"/>
        <v>0</v>
      </c>
      <c r="R725" s="409">
        <f t="shared" si="301"/>
        <v>0</v>
      </c>
      <c r="S725" s="409">
        <f t="shared" si="301"/>
        <v>0</v>
      </c>
      <c r="T725" s="409">
        <f t="shared" si="301"/>
        <v>0</v>
      </c>
      <c r="U725" s="409">
        <f t="shared" si="301"/>
        <v>0</v>
      </c>
      <c r="V725" s="409">
        <f t="shared" si="301"/>
        <v>0</v>
      </c>
      <c r="W725" s="409">
        <f t="shared" si="301"/>
        <v>0</v>
      </c>
      <c r="X725" s="55"/>
    </row>
    <row r="726" spans="1:24" ht="24.5" outlineLevel="5" x14ac:dyDescent="0.35">
      <c r="A726" s="55"/>
      <c r="B726" s="390">
        <v>93010101</v>
      </c>
      <c r="C726" s="391" t="s">
        <v>1472</v>
      </c>
      <c r="D726" s="392" t="s">
        <v>1465</v>
      </c>
      <c r="E726" s="393"/>
      <c r="F726" s="394">
        <f t="shared" si="285"/>
        <v>0</v>
      </c>
      <c r="G726" s="395"/>
      <c r="H726" s="394">
        <f t="shared" si="286"/>
        <v>0</v>
      </c>
      <c r="I726" s="395"/>
      <c r="J726" s="396">
        <f t="shared" si="287"/>
        <v>0</v>
      </c>
      <c r="K726" s="393"/>
      <c r="L726" s="394">
        <v>0</v>
      </c>
      <c r="M726" s="394">
        <v>0</v>
      </c>
      <c r="N726" s="394">
        <v>0</v>
      </c>
      <c r="O726" s="394">
        <v>0</v>
      </c>
      <c r="P726" s="394">
        <v>0</v>
      </c>
      <c r="Q726" s="394">
        <v>0</v>
      </c>
      <c r="R726" s="394">
        <v>0</v>
      </c>
      <c r="S726" s="394">
        <v>0</v>
      </c>
      <c r="T726" s="394">
        <v>0</v>
      </c>
      <c r="U726" s="394">
        <v>0</v>
      </c>
      <c r="V726" s="394">
        <v>0</v>
      </c>
      <c r="W726" s="394">
        <v>0</v>
      </c>
      <c r="X726" s="55"/>
    </row>
    <row r="727" spans="1:24" outlineLevel="5" x14ac:dyDescent="0.35">
      <c r="A727" s="55"/>
      <c r="B727" s="390">
        <v>93010102</v>
      </c>
      <c r="C727" s="391" t="s">
        <v>1473</v>
      </c>
      <c r="D727" s="392" t="s">
        <v>1466</v>
      </c>
      <c r="E727" s="393"/>
      <c r="F727" s="394">
        <f t="shared" si="285"/>
        <v>0</v>
      </c>
      <c r="G727" s="395"/>
      <c r="H727" s="394">
        <f t="shared" si="286"/>
        <v>0</v>
      </c>
      <c r="I727" s="395"/>
      <c r="J727" s="396">
        <f t="shared" si="287"/>
        <v>0</v>
      </c>
      <c r="K727" s="393"/>
      <c r="L727" s="394">
        <v>0</v>
      </c>
      <c r="M727" s="394">
        <v>0</v>
      </c>
      <c r="N727" s="394">
        <v>0</v>
      </c>
      <c r="O727" s="394">
        <v>0</v>
      </c>
      <c r="P727" s="394">
        <v>0</v>
      </c>
      <c r="Q727" s="394">
        <v>0</v>
      </c>
      <c r="R727" s="394">
        <v>0</v>
      </c>
      <c r="S727" s="394">
        <v>0</v>
      </c>
      <c r="T727" s="394">
        <v>0</v>
      </c>
      <c r="U727" s="394">
        <v>0</v>
      </c>
      <c r="V727" s="394">
        <v>0</v>
      </c>
      <c r="W727" s="394">
        <v>0</v>
      </c>
      <c r="X727" s="55"/>
    </row>
    <row r="728" spans="1:24" outlineLevel="5" x14ac:dyDescent="0.35">
      <c r="A728" s="55"/>
      <c r="B728" s="390">
        <v>93010103</v>
      </c>
      <c r="C728" s="391" t="s">
        <v>1474</v>
      </c>
      <c r="D728" s="392" t="s">
        <v>1467</v>
      </c>
      <c r="E728" s="393"/>
      <c r="F728" s="394">
        <f t="shared" si="285"/>
        <v>0</v>
      </c>
      <c r="G728" s="395"/>
      <c r="H728" s="394">
        <f t="shared" si="286"/>
        <v>0</v>
      </c>
      <c r="I728" s="395"/>
      <c r="J728" s="396">
        <f t="shared" si="287"/>
        <v>0</v>
      </c>
      <c r="K728" s="393"/>
      <c r="L728" s="394">
        <v>0</v>
      </c>
      <c r="M728" s="394">
        <v>0</v>
      </c>
      <c r="N728" s="394">
        <v>0</v>
      </c>
      <c r="O728" s="394">
        <v>0</v>
      </c>
      <c r="P728" s="394">
        <v>0</v>
      </c>
      <c r="Q728" s="394">
        <v>0</v>
      </c>
      <c r="R728" s="394">
        <v>0</v>
      </c>
      <c r="S728" s="394">
        <v>0</v>
      </c>
      <c r="T728" s="394">
        <v>0</v>
      </c>
      <c r="U728" s="394">
        <v>0</v>
      </c>
      <c r="V728" s="394">
        <v>0</v>
      </c>
      <c r="W728" s="394">
        <v>0</v>
      </c>
      <c r="X728" s="55"/>
    </row>
    <row r="729" spans="1:24" outlineLevel="5" x14ac:dyDescent="0.35">
      <c r="A729" s="55"/>
      <c r="B729" s="390">
        <v>93010104</v>
      </c>
      <c r="C729" s="391" t="s">
        <v>1475</v>
      </c>
      <c r="D729" s="392" t="s">
        <v>1468</v>
      </c>
      <c r="E729" s="393"/>
      <c r="F729" s="394">
        <f t="shared" si="285"/>
        <v>0</v>
      </c>
      <c r="G729" s="395"/>
      <c r="H729" s="394">
        <f t="shared" si="286"/>
        <v>0</v>
      </c>
      <c r="I729" s="395"/>
      <c r="J729" s="396">
        <f t="shared" si="287"/>
        <v>0</v>
      </c>
      <c r="K729" s="393"/>
      <c r="L729" s="394">
        <v>0</v>
      </c>
      <c r="M729" s="394">
        <v>0</v>
      </c>
      <c r="N729" s="394">
        <v>0</v>
      </c>
      <c r="O729" s="394">
        <v>0</v>
      </c>
      <c r="P729" s="394">
        <v>0</v>
      </c>
      <c r="Q729" s="394">
        <v>0</v>
      </c>
      <c r="R729" s="394">
        <v>0</v>
      </c>
      <c r="S729" s="394">
        <v>0</v>
      </c>
      <c r="T729" s="394">
        <v>0</v>
      </c>
      <c r="U729" s="394">
        <v>0</v>
      </c>
      <c r="V729" s="394">
        <v>0</v>
      </c>
      <c r="W729" s="394">
        <v>0</v>
      </c>
      <c r="X729" s="55"/>
    </row>
    <row r="730" spans="1:24" outlineLevel="5" x14ac:dyDescent="0.35">
      <c r="A730" s="55"/>
      <c r="B730" s="390">
        <v>93010105</v>
      </c>
      <c r="C730" s="391" t="s">
        <v>1476</v>
      </c>
      <c r="D730" s="392" t="s">
        <v>1469</v>
      </c>
      <c r="E730" s="393"/>
      <c r="F730" s="394">
        <f t="shared" si="285"/>
        <v>0</v>
      </c>
      <c r="G730" s="395"/>
      <c r="H730" s="394">
        <f t="shared" si="286"/>
        <v>0</v>
      </c>
      <c r="I730" s="395"/>
      <c r="J730" s="396">
        <f t="shared" si="287"/>
        <v>0</v>
      </c>
      <c r="K730" s="393"/>
      <c r="L730" s="394">
        <v>0</v>
      </c>
      <c r="M730" s="394">
        <v>0</v>
      </c>
      <c r="N730" s="394">
        <v>0</v>
      </c>
      <c r="O730" s="394">
        <v>0</v>
      </c>
      <c r="P730" s="394">
        <v>0</v>
      </c>
      <c r="Q730" s="394">
        <v>0</v>
      </c>
      <c r="R730" s="394">
        <v>0</v>
      </c>
      <c r="S730" s="394">
        <v>0</v>
      </c>
      <c r="T730" s="394">
        <v>0</v>
      </c>
      <c r="U730" s="394">
        <v>0</v>
      </c>
      <c r="V730" s="394">
        <v>0</v>
      </c>
      <c r="W730" s="394">
        <v>0</v>
      </c>
      <c r="X730" s="55"/>
    </row>
    <row r="731" spans="1:24" outlineLevel="5" x14ac:dyDescent="0.35">
      <c r="A731" s="55"/>
      <c r="B731" s="390">
        <v>93010106</v>
      </c>
      <c r="C731" s="391" t="s">
        <v>1477</v>
      </c>
      <c r="D731" s="392" t="s">
        <v>1470</v>
      </c>
      <c r="E731" s="393"/>
      <c r="F731" s="394">
        <f t="shared" si="285"/>
        <v>0</v>
      </c>
      <c r="G731" s="395"/>
      <c r="H731" s="394">
        <f t="shared" si="286"/>
        <v>0</v>
      </c>
      <c r="I731" s="395"/>
      <c r="J731" s="396">
        <f t="shared" si="287"/>
        <v>0</v>
      </c>
      <c r="K731" s="393"/>
      <c r="L731" s="394">
        <v>0</v>
      </c>
      <c r="M731" s="394">
        <v>0</v>
      </c>
      <c r="N731" s="394">
        <v>0</v>
      </c>
      <c r="O731" s="394">
        <v>0</v>
      </c>
      <c r="P731" s="394">
        <v>0</v>
      </c>
      <c r="Q731" s="394">
        <v>0</v>
      </c>
      <c r="R731" s="394">
        <v>0</v>
      </c>
      <c r="S731" s="394">
        <v>0</v>
      </c>
      <c r="T731" s="394">
        <v>0</v>
      </c>
      <c r="U731" s="394">
        <v>0</v>
      </c>
      <c r="V731" s="394">
        <v>0</v>
      </c>
      <c r="W731" s="394">
        <v>0</v>
      </c>
      <c r="X731" s="55"/>
    </row>
    <row r="732" spans="1:24" outlineLevel="4" x14ac:dyDescent="0.35">
      <c r="A732" s="55"/>
      <c r="B732" s="406">
        <v>930102</v>
      </c>
      <c r="C732" s="407" t="s">
        <v>1077</v>
      </c>
      <c r="D732" s="408" t="s">
        <v>1121</v>
      </c>
      <c r="E732" s="379"/>
      <c r="F732" s="409">
        <f t="shared" si="285"/>
        <v>0</v>
      </c>
      <c r="G732" s="381"/>
      <c r="H732" s="409">
        <f t="shared" si="286"/>
        <v>0</v>
      </c>
      <c r="I732" s="381"/>
      <c r="J732" s="409">
        <f t="shared" si="287"/>
        <v>0</v>
      </c>
      <c r="K732" s="379"/>
      <c r="L732" s="409">
        <f>SUM(L733:L734)</f>
        <v>0</v>
      </c>
      <c r="M732" s="409">
        <f t="shared" ref="M732:W732" si="302">SUM(M733:M734)</f>
        <v>0</v>
      </c>
      <c r="N732" s="409">
        <f t="shared" si="302"/>
        <v>0</v>
      </c>
      <c r="O732" s="409">
        <f t="shared" si="302"/>
        <v>0</v>
      </c>
      <c r="P732" s="409">
        <f t="shared" si="302"/>
        <v>0</v>
      </c>
      <c r="Q732" s="409">
        <f t="shared" si="302"/>
        <v>0</v>
      </c>
      <c r="R732" s="409">
        <f t="shared" si="302"/>
        <v>0</v>
      </c>
      <c r="S732" s="409">
        <f t="shared" si="302"/>
        <v>0</v>
      </c>
      <c r="T732" s="409">
        <f t="shared" si="302"/>
        <v>0</v>
      </c>
      <c r="U732" s="409">
        <f t="shared" si="302"/>
        <v>0</v>
      </c>
      <c r="V732" s="409">
        <f t="shared" si="302"/>
        <v>0</v>
      </c>
      <c r="W732" s="409">
        <f t="shared" si="302"/>
        <v>0</v>
      </c>
      <c r="X732" s="55"/>
    </row>
    <row r="733" spans="1:24" outlineLevel="5" x14ac:dyDescent="0.35">
      <c r="A733" s="55"/>
      <c r="B733" s="390">
        <v>93010201</v>
      </c>
      <c r="C733" s="391" t="s">
        <v>1471</v>
      </c>
      <c r="D733" s="392" t="s">
        <v>1079</v>
      </c>
      <c r="E733" s="393"/>
      <c r="F733" s="394">
        <f t="shared" si="285"/>
        <v>0</v>
      </c>
      <c r="G733" s="395"/>
      <c r="H733" s="394">
        <f t="shared" si="286"/>
        <v>0</v>
      </c>
      <c r="I733" s="395"/>
      <c r="J733" s="396">
        <f t="shared" si="287"/>
        <v>0</v>
      </c>
      <c r="K733" s="393"/>
      <c r="L733" s="394">
        <v>0</v>
      </c>
      <c r="M733" s="394">
        <v>0</v>
      </c>
      <c r="N733" s="394">
        <v>0</v>
      </c>
      <c r="O733" s="394">
        <v>0</v>
      </c>
      <c r="P733" s="394">
        <v>0</v>
      </c>
      <c r="Q733" s="394">
        <v>0</v>
      </c>
      <c r="R733" s="394">
        <v>0</v>
      </c>
      <c r="S733" s="394">
        <v>0</v>
      </c>
      <c r="T733" s="394">
        <v>0</v>
      </c>
      <c r="U733" s="394">
        <v>0</v>
      </c>
      <c r="V733" s="394">
        <v>0</v>
      </c>
      <c r="W733" s="394">
        <v>0</v>
      </c>
      <c r="X733" s="55"/>
    </row>
    <row r="734" spans="1:24" outlineLevel="5" x14ac:dyDescent="0.35">
      <c r="A734" s="55"/>
      <c r="B734" s="390">
        <v>93010202</v>
      </c>
      <c r="C734" s="391" t="s">
        <v>1478</v>
      </c>
      <c r="D734" s="392" t="s">
        <v>45</v>
      </c>
      <c r="E734" s="393"/>
      <c r="F734" s="394">
        <f t="shared" si="285"/>
        <v>0</v>
      </c>
      <c r="G734" s="395"/>
      <c r="H734" s="394">
        <f t="shared" si="286"/>
        <v>0</v>
      </c>
      <c r="I734" s="395"/>
      <c r="J734" s="396">
        <f t="shared" si="287"/>
        <v>0</v>
      </c>
      <c r="K734" s="393"/>
      <c r="L734" s="394">
        <v>0</v>
      </c>
      <c r="M734" s="394">
        <v>0</v>
      </c>
      <c r="N734" s="394">
        <v>0</v>
      </c>
      <c r="O734" s="394">
        <v>0</v>
      </c>
      <c r="P734" s="394">
        <v>0</v>
      </c>
      <c r="Q734" s="394">
        <v>0</v>
      </c>
      <c r="R734" s="394">
        <v>0</v>
      </c>
      <c r="S734" s="394">
        <v>0</v>
      </c>
      <c r="T734" s="394">
        <v>0</v>
      </c>
      <c r="U734" s="394">
        <v>0</v>
      </c>
      <c r="V734" s="394">
        <v>0</v>
      </c>
      <c r="W734" s="394">
        <v>0</v>
      </c>
      <c r="X734" s="55"/>
    </row>
    <row r="735" spans="1:24" outlineLevel="3" x14ac:dyDescent="0.35">
      <c r="A735" s="76"/>
      <c r="B735" s="386">
        <v>9302</v>
      </c>
      <c r="C735" s="387" t="s">
        <v>343</v>
      </c>
      <c r="D735" s="388" t="s">
        <v>57</v>
      </c>
      <c r="E735" s="379"/>
      <c r="F735" s="389">
        <f t="shared" si="285"/>
        <v>0</v>
      </c>
      <c r="G735" s="381"/>
      <c r="H735" s="389">
        <f t="shared" si="286"/>
        <v>0</v>
      </c>
      <c r="I735" s="381"/>
      <c r="J735" s="389">
        <f t="shared" si="287"/>
        <v>0</v>
      </c>
      <c r="K735" s="379"/>
      <c r="L735" s="389">
        <f>SUM(L736,L743)</f>
        <v>0</v>
      </c>
      <c r="M735" s="389">
        <f t="shared" ref="M735:W735" si="303">SUM(M736,M743)</f>
        <v>0</v>
      </c>
      <c r="N735" s="389">
        <f t="shared" si="303"/>
        <v>0</v>
      </c>
      <c r="O735" s="389">
        <f t="shared" si="303"/>
        <v>0</v>
      </c>
      <c r="P735" s="389">
        <f t="shared" si="303"/>
        <v>0</v>
      </c>
      <c r="Q735" s="389">
        <f t="shared" si="303"/>
        <v>0</v>
      </c>
      <c r="R735" s="389">
        <f t="shared" si="303"/>
        <v>0</v>
      </c>
      <c r="S735" s="389">
        <f t="shared" si="303"/>
        <v>0</v>
      </c>
      <c r="T735" s="389">
        <f t="shared" si="303"/>
        <v>0</v>
      </c>
      <c r="U735" s="389">
        <f t="shared" si="303"/>
        <v>0</v>
      </c>
      <c r="V735" s="389">
        <f t="shared" si="303"/>
        <v>0</v>
      </c>
      <c r="W735" s="389">
        <f t="shared" si="303"/>
        <v>0</v>
      </c>
      <c r="X735" s="76"/>
    </row>
    <row r="736" spans="1:24" outlineLevel="5" x14ac:dyDescent="0.35">
      <c r="A736" s="55"/>
      <c r="B736" s="406">
        <v>930201</v>
      </c>
      <c r="C736" s="407" t="s">
        <v>1078</v>
      </c>
      <c r="D736" s="408" t="s">
        <v>1120</v>
      </c>
      <c r="E736" s="379"/>
      <c r="F736" s="409">
        <f t="shared" si="285"/>
        <v>0</v>
      </c>
      <c r="G736" s="381"/>
      <c r="H736" s="409">
        <f t="shared" si="286"/>
        <v>0</v>
      </c>
      <c r="I736" s="381"/>
      <c r="J736" s="409">
        <f t="shared" si="287"/>
        <v>0</v>
      </c>
      <c r="K736" s="379"/>
      <c r="L736" s="409">
        <f>SUM(L737:L742)</f>
        <v>0</v>
      </c>
      <c r="M736" s="409">
        <f t="shared" ref="M736:W736" si="304">SUM(M737:M742)</f>
        <v>0</v>
      </c>
      <c r="N736" s="409">
        <f t="shared" si="304"/>
        <v>0</v>
      </c>
      <c r="O736" s="409">
        <f t="shared" si="304"/>
        <v>0</v>
      </c>
      <c r="P736" s="409">
        <f t="shared" si="304"/>
        <v>0</v>
      </c>
      <c r="Q736" s="409">
        <f t="shared" si="304"/>
        <v>0</v>
      </c>
      <c r="R736" s="409">
        <f t="shared" si="304"/>
        <v>0</v>
      </c>
      <c r="S736" s="409">
        <f t="shared" si="304"/>
        <v>0</v>
      </c>
      <c r="T736" s="409">
        <f t="shared" si="304"/>
        <v>0</v>
      </c>
      <c r="U736" s="409">
        <f t="shared" si="304"/>
        <v>0</v>
      </c>
      <c r="V736" s="409">
        <f t="shared" si="304"/>
        <v>0</v>
      </c>
      <c r="W736" s="409">
        <f t="shared" si="304"/>
        <v>0</v>
      </c>
      <c r="X736" s="55"/>
    </row>
    <row r="737" spans="1:24" ht="24.5" outlineLevel="6" x14ac:dyDescent="0.35">
      <c r="A737" s="55"/>
      <c r="B737" s="390">
        <v>93020101</v>
      </c>
      <c r="C737" s="391" t="s">
        <v>1479</v>
      </c>
      <c r="D737" s="392" t="s">
        <v>1487</v>
      </c>
      <c r="E737" s="393"/>
      <c r="F737" s="394">
        <f t="shared" si="285"/>
        <v>0</v>
      </c>
      <c r="G737" s="395"/>
      <c r="H737" s="394">
        <f t="shared" si="286"/>
        <v>0</v>
      </c>
      <c r="I737" s="395"/>
      <c r="J737" s="396">
        <f t="shared" si="287"/>
        <v>0</v>
      </c>
      <c r="K737" s="393"/>
      <c r="L737" s="394">
        <v>0</v>
      </c>
      <c r="M737" s="394">
        <v>0</v>
      </c>
      <c r="N737" s="394">
        <v>0</v>
      </c>
      <c r="O737" s="394">
        <v>0</v>
      </c>
      <c r="P737" s="394">
        <v>0</v>
      </c>
      <c r="Q737" s="394">
        <v>0</v>
      </c>
      <c r="R737" s="394">
        <v>0</v>
      </c>
      <c r="S737" s="394">
        <v>0</v>
      </c>
      <c r="T737" s="394">
        <v>0</v>
      </c>
      <c r="U737" s="394">
        <v>0</v>
      </c>
      <c r="V737" s="394">
        <v>0</v>
      </c>
      <c r="W737" s="394">
        <v>0</v>
      </c>
      <c r="X737" s="55"/>
    </row>
    <row r="738" spans="1:24" outlineLevel="6" x14ac:dyDescent="0.35">
      <c r="A738" s="55"/>
      <c r="B738" s="390">
        <v>93020102</v>
      </c>
      <c r="C738" s="391" t="s">
        <v>1480</v>
      </c>
      <c r="D738" s="392" t="s">
        <v>1488</v>
      </c>
      <c r="E738" s="393"/>
      <c r="F738" s="394">
        <f t="shared" si="285"/>
        <v>0</v>
      </c>
      <c r="G738" s="395"/>
      <c r="H738" s="394">
        <f t="shared" si="286"/>
        <v>0</v>
      </c>
      <c r="I738" s="395"/>
      <c r="J738" s="396">
        <f t="shared" si="287"/>
        <v>0</v>
      </c>
      <c r="K738" s="393"/>
      <c r="L738" s="394">
        <v>0</v>
      </c>
      <c r="M738" s="394">
        <v>0</v>
      </c>
      <c r="N738" s="394">
        <v>0</v>
      </c>
      <c r="O738" s="394">
        <v>0</v>
      </c>
      <c r="P738" s="394">
        <v>0</v>
      </c>
      <c r="Q738" s="394">
        <v>0</v>
      </c>
      <c r="R738" s="394">
        <v>0</v>
      </c>
      <c r="S738" s="394">
        <v>0</v>
      </c>
      <c r="T738" s="394">
        <v>0</v>
      </c>
      <c r="U738" s="394">
        <v>0</v>
      </c>
      <c r="V738" s="394">
        <v>0</v>
      </c>
      <c r="W738" s="394">
        <v>0</v>
      </c>
      <c r="X738" s="55"/>
    </row>
    <row r="739" spans="1:24" outlineLevel="6" x14ac:dyDescent="0.35">
      <c r="A739" s="55"/>
      <c r="B739" s="390">
        <v>93020103</v>
      </c>
      <c r="C739" s="391" t="s">
        <v>1481</v>
      </c>
      <c r="D739" s="392" t="s">
        <v>1489</v>
      </c>
      <c r="E739" s="393"/>
      <c r="F739" s="394">
        <f t="shared" si="285"/>
        <v>0</v>
      </c>
      <c r="G739" s="395"/>
      <c r="H739" s="394">
        <f t="shared" si="286"/>
        <v>0</v>
      </c>
      <c r="I739" s="395"/>
      <c r="J739" s="396">
        <f t="shared" si="287"/>
        <v>0</v>
      </c>
      <c r="K739" s="393"/>
      <c r="L739" s="394">
        <v>0</v>
      </c>
      <c r="M739" s="394">
        <v>0</v>
      </c>
      <c r="N739" s="394">
        <v>0</v>
      </c>
      <c r="O739" s="394">
        <v>0</v>
      </c>
      <c r="P739" s="394">
        <v>0</v>
      </c>
      <c r="Q739" s="394">
        <v>0</v>
      </c>
      <c r="R739" s="394">
        <v>0</v>
      </c>
      <c r="S739" s="394">
        <v>0</v>
      </c>
      <c r="T739" s="394">
        <v>0</v>
      </c>
      <c r="U739" s="394">
        <v>0</v>
      </c>
      <c r="V739" s="394">
        <v>0</v>
      </c>
      <c r="W739" s="394">
        <v>0</v>
      </c>
      <c r="X739" s="55"/>
    </row>
    <row r="740" spans="1:24" outlineLevel="6" x14ac:dyDescent="0.35">
      <c r="A740" s="55"/>
      <c r="B740" s="390">
        <v>93020104</v>
      </c>
      <c r="C740" s="391" t="s">
        <v>1482</v>
      </c>
      <c r="D740" s="392" t="s">
        <v>1490</v>
      </c>
      <c r="E740" s="393"/>
      <c r="F740" s="394">
        <f t="shared" si="285"/>
        <v>0</v>
      </c>
      <c r="G740" s="395"/>
      <c r="H740" s="394">
        <f t="shared" si="286"/>
        <v>0</v>
      </c>
      <c r="I740" s="395"/>
      <c r="J740" s="396">
        <f t="shared" si="287"/>
        <v>0</v>
      </c>
      <c r="K740" s="393"/>
      <c r="L740" s="394">
        <v>0</v>
      </c>
      <c r="M740" s="394">
        <v>0</v>
      </c>
      <c r="N740" s="394">
        <v>0</v>
      </c>
      <c r="O740" s="394">
        <v>0</v>
      </c>
      <c r="P740" s="394">
        <v>0</v>
      </c>
      <c r="Q740" s="394">
        <v>0</v>
      </c>
      <c r="R740" s="394">
        <v>0</v>
      </c>
      <c r="S740" s="394">
        <v>0</v>
      </c>
      <c r="T740" s="394">
        <v>0</v>
      </c>
      <c r="U740" s="394">
        <v>0</v>
      </c>
      <c r="V740" s="394">
        <v>0</v>
      </c>
      <c r="W740" s="394">
        <v>0</v>
      </c>
      <c r="X740" s="55"/>
    </row>
    <row r="741" spans="1:24" outlineLevel="6" x14ac:dyDescent="0.35">
      <c r="A741" s="55"/>
      <c r="B741" s="390">
        <v>93020105</v>
      </c>
      <c r="C741" s="391" t="s">
        <v>1483</v>
      </c>
      <c r="D741" s="392" t="s">
        <v>1491</v>
      </c>
      <c r="E741" s="393"/>
      <c r="F741" s="394">
        <f t="shared" si="285"/>
        <v>0</v>
      </c>
      <c r="G741" s="395"/>
      <c r="H741" s="394">
        <f t="shared" si="286"/>
        <v>0</v>
      </c>
      <c r="I741" s="395"/>
      <c r="J741" s="396">
        <f t="shared" si="287"/>
        <v>0</v>
      </c>
      <c r="K741" s="393"/>
      <c r="L741" s="394">
        <v>0</v>
      </c>
      <c r="M741" s="394">
        <v>0</v>
      </c>
      <c r="N741" s="394">
        <v>0</v>
      </c>
      <c r="O741" s="394">
        <v>0</v>
      </c>
      <c r="P741" s="394">
        <v>0</v>
      </c>
      <c r="Q741" s="394">
        <v>0</v>
      </c>
      <c r="R741" s="394">
        <v>0</v>
      </c>
      <c r="S741" s="394">
        <v>0</v>
      </c>
      <c r="T741" s="394">
        <v>0</v>
      </c>
      <c r="U741" s="394">
        <v>0</v>
      </c>
      <c r="V741" s="394">
        <v>0</v>
      </c>
      <c r="W741" s="394">
        <v>0</v>
      </c>
      <c r="X741" s="55"/>
    </row>
    <row r="742" spans="1:24" ht="29.25" customHeight="1" outlineLevel="6" x14ac:dyDescent="0.35">
      <c r="A742" s="55"/>
      <c r="B742" s="390">
        <v>93020106</v>
      </c>
      <c r="C742" s="391" t="s">
        <v>1484</v>
      </c>
      <c r="D742" s="392" t="s">
        <v>1492</v>
      </c>
      <c r="E742" s="393"/>
      <c r="F742" s="394">
        <f t="shared" si="285"/>
        <v>0</v>
      </c>
      <c r="G742" s="395"/>
      <c r="H742" s="394">
        <f t="shared" si="286"/>
        <v>0</v>
      </c>
      <c r="I742" s="395"/>
      <c r="J742" s="396">
        <f t="shared" si="287"/>
        <v>0</v>
      </c>
      <c r="K742" s="393"/>
      <c r="L742" s="394">
        <v>0</v>
      </c>
      <c r="M742" s="394">
        <v>0</v>
      </c>
      <c r="N742" s="394">
        <v>0</v>
      </c>
      <c r="O742" s="394">
        <v>0</v>
      </c>
      <c r="P742" s="394">
        <v>0</v>
      </c>
      <c r="Q742" s="394">
        <v>0</v>
      </c>
      <c r="R742" s="394">
        <v>0</v>
      </c>
      <c r="S742" s="394">
        <v>0</v>
      </c>
      <c r="T742" s="394">
        <v>0</v>
      </c>
      <c r="U742" s="394">
        <v>0</v>
      </c>
      <c r="V742" s="394">
        <v>0</v>
      </c>
      <c r="W742" s="394">
        <v>0</v>
      </c>
      <c r="X742" s="55"/>
    </row>
    <row r="743" spans="1:24" outlineLevel="5" x14ac:dyDescent="0.35">
      <c r="A743" s="55"/>
      <c r="B743" s="406">
        <v>930202</v>
      </c>
      <c r="C743" s="407" t="s">
        <v>1080</v>
      </c>
      <c r="D743" s="408" t="s">
        <v>1121</v>
      </c>
      <c r="E743" s="379"/>
      <c r="F743" s="409">
        <f t="shared" si="285"/>
        <v>0</v>
      </c>
      <c r="G743" s="381"/>
      <c r="H743" s="409">
        <f t="shared" si="286"/>
        <v>0</v>
      </c>
      <c r="I743" s="381"/>
      <c r="J743" s="409">
        <f t="shared" si="287"/>
        <v>0</v>
      </c>
      <c r="K743" s="379"/>
      <c r="L743" s="409">
        <f t="shared" ref="L743" si="305">SUM(L744:L745)</f>
        <v>0</v>
      </c>
      <c r="M743" s="409">
        <f t="shared" ref="M743:W743" si="306">SUM(M744:M745)</f>
        <v>0</v>
      </c>
      <c r="N743" s="409">
        <f t="shared" si="306"/>
        <v>0</v>
      </c>
      <c r="O743" s="409">
        <f t="shared" si="306"/>
        <v>0</v>
      </c>
      <c r="P743" s="409">
        <f t="shared" si="306"/>
        <v>0</v>
      </c>
      <c r="Q743" s="409">
        <f t="shared" si="306"/>
        <v>0</v>
      </c>
      <c r="R743" s="409">
        <f t="shared" si="306"/>
        <v>0</v>
      </c>
      <c r="S743" s="409">
        <f t="shared" si="306"/>
        <v>0</v>
      </c>
      <c r="T743" s="409">
        <f t="shared" si="306"/>
        <v>0</v>
      </c>
      <c r="U743" s="409">
        <f t="shared" si="306"/>
        <v>0</v>
      </c>
      <c r="V743" s="409">
        <f t="shared" si="306"/>
        <v>0</v>
      </c>
      <c r="W743" s="409">
        <f t="shared" si="306"/>
        <v>0</v>
      </c>
      <c r="X743" s="55"/>
    </row>
    <row r="744" spans="1:24" outlineLevel="6" x14ac:dyDescent="0.35">
      <c r="A744" s="55"/>
      <c r="B744" s="390">
        <v>93020201</v>
      </c>
      <c r="C744" s="391" t="s">
        <v>1485</v>
      </c>
      <c r="D744" s="392" t="s">
        <v>1079</v>
      </c>
      <c r="E744" s="393"/>
      <c r="F744" s="394">
        <f t="shared" si="285"/>
        <v>0</v>
      </c>
      <c r="G744" s="395"/>
      <c r="H744" s="394">
        <f t="shared" si="286"/>
        <v>0</v>
      </c>
      <c r="I744" s="395"/>
      <c r="J744" s="396">
        <f t="shared" si="287"/>
        <v>0</v>
      </c>
      <c r="K744" s="393"/>
      <c r="L744" s="394">
        <v>0</v>
      </c>
      <c r="M744" s="394">
        <v>0</v>
      </c>
      <c r="N744" s="394">
        <v>0</v>
      </c>
      <c r="O744" s="394">
        <v>0</v>
      </c>
      <c r="P744" s="394">
        <v>0</v>
      </c>
      <c r="Q744" s="394">
        <v>0</v>
      </c>
      <c r="R744" s="394">
        <v>0</v>
      </c>
      <c r="S744" s="394">
        <v>0</v>
      </c>
      <c r="T744" s="394">
        <v>0</v>
      </c>
      <c r="U744" s="394">
        <v>0</v>
      </c>
      <c r="V744" s="394">
        <v>0</v>
      </c>
      <c r="W744" s="394">
        <v>0</v>
      </c>
      <c r="X744" s="55"/>
    </row>
    <row r="745" spans="1:24" outlineLevel="6" x14ac:dyDescent="0.35">
      <c r="A745" s="55"/>
      <c r="B745" s="390">
        <v>93020202</v>
      </c>
      <c r="C745" s="391" t="s">
        <v>1486</v>
      </c>
      <c r="D745" s="392" t="s">
        <v>1493</v>
      </c>
      <c r="E745" s="393"/>
      <c r="F745" s="394">
        <f t="shared" si="285"/>
        <v>0</v>
      </c>
      <c r="G745" s="395"/>
      <c r="H745" s="394">
        <f t="shared" si="286"/>
        <v>0</v>
      </c>
      <c r="I745" s="395"/>
      <c r="J745" s="396">
        <f t="shared" si="287"/>
        <v>0</v>
      </c>
      <c r="K745" s="393"/>
      <c r="L745" s="394">
        <v>0</v>
      </c>
      <c r="M745" s="394">
        <v>0</v>
      </c>
      <c r="N745" s="394">
        <v>0</v>
      </c>
      <c r="O745" s="394">
        <v>0</v>
      </c>
      <c r="P745" s="394">
        <v>0</v>
      </c>
      <c r="Q745" s="394">
        <v>0</v>
      </c>
      <c r="R745" s="394">
        <v>0</v>
      </c>
      <c r="S745" s="394">
        <v>0</v>
      </c>
      <c r="T745" s="394">
        <v>0</v>
      </c>
      <c r="U745" s="394">
        <v>0</v>
      </c>
      <c r="V745" s="394">
        <v>0</v>
      </c>
      <c r="W745" s="394">
        <v>0</v>
      </c>
      <c r="X745" s="55"/>
    </row>
    <row r="746" spans="1:24" outlineLevel="1" x14ac:dyDescent="0.35">
      <c r="A746" s="76"/>
      <c r="B746" s="382" t="s">
        <v>1081</v>
      </c>
      <c r="C746" s="383" t="s">
        <v>344</v>
      </c>
      <c r="D746" s="384" t="s">
        <v>85</v>
      </c>
      <c r="E746" s="379"/>
      <c r="F746" s="385">
        <f>SUM(L746:W746)</f>
        <v>0</v>
      </c>
      <c r="G746" s="381"/>
      <c r="H746" s="385">
        <f>SUM(L746:O746)</f>
        <v>0</v>
      </c>
      <c r="I746" s="381"/>
      <c r="J746" s="385">
        <f>SUM(P746:W746)</f>
        <v>0</v>
      </c>
      <c r="K746" s="379"/>
      <c r="L746" s="385">
        <f>L747+L752</f>
        <v>0</v>
      </c>
      <c r="M746" s="385">
        <f t="shared" ref="M746:W746" si="307">M747+M752</f>
        <v>0</v>
      </c>
      <c r="N746" s="385">
        <f t="shared" si="307"/>
        <v>0</v>
      </c>
      <c r="O746" s="385">
        <f t="shared" si="307"/>
        <v>0</v>
      </c>
      <c r="P746" s="385">
        <f t="shared" si="307"/>
        <v>0</v>
      </c>
      <c r="Q746" s="385">
        <f t="shared" si="307"/>
        <v>0</v>
      </c>
      <c r="R746" s="385">
        <f t="shared" si="307"/>
        <v>0</v>
      </c>
      <c r="S746" s="385">
        <f t="shared" si="307"/>
        <v>0</v>
      </c>
      <c r="T746" s="385">
        <f t="shared" si="307"/>
        <v>0</v>
      </c>
      <c r="U746" s="385">
        <f t="shared" si="307"/>
        <v>0</v>
      </c>
      <c r="V746" s="385">
        <f t="shared" si="307"/>
        <v>0</v>
      </c>
      <c r="W746" s="385">
        <f t="shared" si="307"/>
        <v>0</v>
      </c>
      <c r="X746" s="76"/>
    </row>
    <row r="747" spans="1:24" outlineLevel="2" x14ac:dyDescent="0.35">
      <c r="A747" s="55"/>
      <c r="B747" s="386" t="s">
        <v>1082</v>
      </c>
      <c r="C747" s="387" t="s">
        <v>345</v>
      </c>
      <c r="D747" s="388" t="s">
        <v>1119</v>
      </c>
      <c r="E747" s="379"/>
      <c r="F747" s="389">
        <f t="shared" ref="F747:F792" si="308">SUM(L747:W747)</f>
        <v>0</v>
      </c>
      <c r="G747" s="381"/>
      <c r="H747" s="389">
        <f t="shared" ref="H747:H792" si="309">SUM(L747:O747)</f>
        <v>0</v>
      </c>
      <c r="I747" s="381"/>
      <c r="J747" s="389">
        <f t="shared" ref="J747:J792" si="310">SUM(P747:W747)</f>
        <v>0</v>
      </c>
      <c r="K747" s="379"/>
      <c r="L747" s="389">
        <f>SUM(L748,L750)</f>
        <v>0</v>
      </c>
      <c r="M747" s="389">
        <f t="shared" ref="M747:W747" si="311">SUM(M748,M750)</f>
        <v>0</v>
      </c>
      <c r="N747" s="389">
        <f t="shared" si="311"/>
        <v>0</v>
      </c>
      <c r="O747" s="389">
        <f t="shared" si="311"/>
        <v>0</v>
      </c>
      <c r="P747" s="389">
        <f t="shared" si="311"/>
        <v>0</v>
      </c>
      <c r="Q747" s="389">
        <f t="shared" si="311"/>
        <v>0</v>
      </c>
      <c r="R747" s="389">
        <f t="shared" si="311"/>
        <v>0</v>
      </c>
      <c r="S747" s="389">
        <f t="shared" si="311"/>
        <v>0</v>
      </c>
      <c r="T747" s="389">
        <f t="shared" si="311"/>
        <v>0</v>
      </c>
      <c r="U747" s="389">
        <f t="shared" si="311"/>
        <v>0</v>
      </c>
      <c r="V747" s="389">
        <f t="shared" si="311"/>
        <v>0</v>
      </c>
      <c r="W747" s="389">
        <f t="shared" si="311"/>
        <v>0</v>
      </c>
      <c r="X747" s="55"/>
    </row>
    <row r="748" spans="1:24" outlineLevel="3" x14ac:dyDescent="0.35">
      <c r="A748" s="55"/>
      <c r="B748" s="406">
        <v>950101</v>
      </c>
      <c r="C748" s="407" t="s">
        <v>1157</v>
      </c>
      <c r="D748" s="408" t="s">
        <v>1120</v>
      </c>
      <c r="E748" s="379"/>
      <c r="F748" s="409">
        <f t="shared" si="308"/>
        <v>0</v>
      </c>
      <c r="G748" s="381"/>
      <c r="H748" s="409">
        <f t="shared" si="309"/>
        <v>0</v>
      </c>
      <c r="I748" s="381"/>
      <c r="J748" s="409">
        <f t="shared" si="310"/>
        <v>0</v>
      </c>
      <c r="K748" s="379"/>
      <c r="L748" s="409">
        <f>SUM(L749)</f>
        <v>0</v>
      </c>
      <c r="M748" s="409">
        <f t="shared" ref="M748:W748" si="312">SUM(M749)</f>
        <v>0</v>
      </c>
      <c r="N748" s="409">
        <f t="shared" si="312"/>
        <v>0</v>
      </c>
      <c r="O748" s="409">
        <f t="shared" si="312"/>
        <v>0</v>
      </c>
      <c r="P748" s="409">
        <f t="shared" si="312"/>
        <v>0</v>
      </c>
      <c r="Q748" s="409">
        <f t="shared" si="312"/>
        <v>0</v>
      </c>
      <c r="R748" s="409">
        <f t="shared" si="312"/>
        <v>0</v>
      </c>
      <c r="S748" s="409">
        <f t="shared" si="312"/>
        <v>0</v>
      </c>
      <c r="T748" s="409">
        <f t="shared" si="312"/>
        <v>0</v>
      </c>
      <c r="U748" s="409">
        <f t="shared" si="312"/>
        <v>0</v>
      </c>
      <c r="V748" s="409">
        <f t="shared" si="312"/>
        <v>0</v>
      </c>
      <c r="W748" s="409">
        <f t="shared" si="312"/>
        <v>0</v>
      </c>
      <c r="X748" s="55"/>
    </row>
    <row r="749" spans="1:24" outlineLevel="4" x14ac:dyDescent="0.35">
      <c r="A749" s="55"/>
      <c r="B749" s="390">
        <v>95010101</v>
      </c>
      <c r="C749" s="391" t="s">
        <v>1494</v>
      </c>
      <c r="D749" s="392" t="s">
        <v>1495</v>
      </c>
      <c r="E749" s="393"/>
      <c r="F749" s="394">
        <f t="shared" si="308"/>
        <v>0</v>
      </c>
      <c r="G749" s="395"/>
      <c r="H749" s="394">
        <f t="shared" si="309"/>
        <v>0</v>
      </c>
      <c r="I749" s="395"/>
      <c r="J749" s="396">
        <f t="shared" si="310"/>
        <v>0</v>
      </c>
      <c r="K749" s="393"/>
      <c r="L749" s="394">
        <v>0</v>
      </c>
      <c r="M749" s="394">
        <v>0</v>
      </c>
      <c r="N749" s="394">
        <v>0</v>
      </c>
      <c r="O749" s="394">
        <v>0</v>
      </c>
      <c r="P749" s="394">
        <v>0</v>
      </c>
      <c r="Q749" s="394">
        <v>0</v>
      </c>
      <c r="R749" s="394">
        <v>0</v>
      </c>
      <c r="S749" s="394">
        <v>0</v>
      </c>
      <c r="T749" s="394">
        <v>0</v>
      </c>
      <c r="U749" s="394">
        <v>0</v>
      </c>
      <c r="V749" s="394">
        <v>0</v>
      </c>
      <c r="W749" s="394">
        <v>0</v>
      </c>
      <c r="X749" s="55"/>
    </row>
    <row r="750" spans="1:24" outlineLevel="3" x14ac:dyDescent="0.35">
      <c r="A750" s="55"/>
      <c r="B750" s="406">
        <v>950102</v>
      </c>
      <c r="C750" s="407" t="s">
        <v>1158</v>
      </c>
      <c r="D750" s="408" t="s">
        <v>1121</v>
      </c>
      <c r="E750" s="379"/>
      <c r="F750" s="409">
        <f t="shared" si="308"/>
        <v>0</v>
      </c>
      <c r="G750" s="381"/>
      <c r="H750" s="409">
        <f t="shared" si="309"/>
        <v>0</v>
      </c>
      <c r="I750" s="381"/>
      <c r="J750" s="409">
        <f t="shared" si="310"/>
        <v>0</v>
      </c>
      <c r="K750" s="379"/>
      <c r="L750" s="409">
        <f>SUM(L751)</f>
        <v>0</v>
      </c>
      <c r="M750" s="409">
        <f t="shared" ref="M750:W750" si="313">SUM(M751)</f>
        <v>0</v>
      </c>
      <c r="N750" s="409">
        <f t="shared" si="313"/>
        <v>0</v>
      </c>
      <c r="O750" s="409">
        <f t="shared" si="313"/>
        <v>0</v>
      </c>
      <c r="P750" s="409">
        <f t="shared" si="313"/>
        <v>0</v>
      </c>
      <c r="Q750" s="409">
        <f t="shared" si="313"/>
        <v>0</v>
      </c>
      <c r="R750" s="409">
        <f t="shared" si="313"/>
        <v>0</v>
      </c>
      <c r="S750" s="409">
        <f t="shared" si="313"/>
        <v>0</v>
      </c>
      <c r="T750" s="409">
        <f t="shared" si="313"/>
        <v>0</v>
      </c>
      <c r="U750" s="409">
        <f t="shared" si="313"/>
        <v>0</v>
      </c>
      <c r="V750" s="409">
        <f t="shared" si="313"/>
        <v>0</v>
      </c>
      <c r="W750" s="409">
        <f t="shared" si="313"/>
        <v>0</v>
      </c>
      <c r="X750" s="55"/>
    </row>
    <row r="751" spans="1:24" outlineLevel="4" x14ac:dyDescent="0.35">
      <c r="A751" s="55"/>
      <c r="B751" s="390">
        <v>95010201</v>
      </c>
      <c r="C751" s="391" t="s">
        <v>1496</v>
      </c>
      <c r="D751" s="392" t="s">
        <v>1495</v>
      </c>
      <c r="E751" s="393"/>
      <c r="F751" s="394">
        <f t="shared" si="308"/>
        <v>0</v>
      </c>
      <c r="G751" s="395"/>
      <c r="H751" s="394">
        <f t="shared" si="309"/>
        <v>0</v>
      </c>
      <c r="I751" s="395"/>
      <c r="J751" s="396">
        <f t="shared" si="310"/>
        <v>0</v>
      </c>
      <c r="K751" s="393"/>
      <c r="L751" s="394">
        <v>0</v>
      </c>
      <c r="M751" s="394">
        <v>0</v>
      </c>
      <c r="N751" s="394">
        <v>0</v>
      </c>
      <c r="O751" s="394">
        <v>0</v>
      </c>
      <c r="P751" s="394">
        <v>0</v>
      </c>
      <c r="Q751" s="394">
        <v>0</v>
      </c>
      <c r="R751" s="394">
        <v>0</v>
      </c>
      <c r="S751" s="394">
        <v>0</v>
      </c>
      <c r="T751" s="394">
        <v>0</v>
      </c>
      <c r="U751" s="394">
        <v>0</v>
      </c>
      <c r="V751" s="394">
        <v>0</v>
      </c>
      <c r="W751" s="394">
        <v>0</v>
      </c>
      <c r="X751" s="55"/>
    </row>
    <row r="752" spans="1:24" outlineLevel="2" x14ac:dyDescent="0.35">
      <c r="A752" s="55"/>
      <c r="B752" s="386">
        <v>9502</v>
      </c>
      <c r="C752" s="387" t="s">
        <v>1159</v>
      </c>
      <c r="D752" s="388" t="s">
        <v>57</v>
      </c>
      <c r="E752" s="379"/>
      <c r="F752" s="389">
        <f t="shared" si="308"/>
        <v>0</v>
      </c>
      <c r="G752" s="381"/>
      <c r="H752" s="389">
        <f t="shared" si="309"/>
        <v>0</v>
      </c>
      <c r="I752" s="381"/>
      <c r="J752" s="389">
        <f t="shared" si="310"/>
        <v>0</v>
      </c>
      <c r="K752" s="379"/>
      <c r="L752" s="389">
        <f>SUM(L753,L755)</f>
        <v>0</v>
      </c>
      <c r="M752" s="389">
        <f t="shared" ref="M752:W752" si="314">SUM(M753,M755)</f>
        <v>0</v>
      </c>
      <c r="N752" s="389">
        <f t="shared" si="314"/>
        <v>0</v>
      </c>
      <c r="O752" s="389">
        <f t="shared" si="314"/>
        <v>0</v>
      </c>
      <c r="P752" s="389">
        <f t="shared" si="314"/>
        <v>0</v>
      </c>
      <c r="Q752" s="389">
        <f t="shared" si="314"/>
        <v>0</v>
      </c>
      <c r="R752" s="389">
        <f t="shared" si="314"/>
        <v>0</v>
      </c>
      <c r="S752" s="389">
        <f t="shared" si="314"/>
        <v>0</v>
      </c>
      <c r="T752" s="389">
        <f t="shared" si="314"/>
        <v>0</v>
      </c>
      <c r="U752" s="389">
        <f t="shared" si="314"/>
        <v>0</v>
      </c>
      <c r="V752" s="389">
        <f t="shared" si="314"/>
        <v>0</v>
      </c>
      <c r="W752" s="389">
        <f t="shared" si="314"/>
        <v>0</v>
      </c>
      <c r="X752" s="55"/>
    </row>
    <row r="753" spans="1:24" outlineLevel="3" x14ac:dyDescent="0.35">
      <c r="A753" s="55"/>
      <c r="B753" s="406">
        <v>950201</v>
      </c>
      <c r="C753" s="407" t="s">
        <v>1160</v>
      </c>
      <c r="D753" s="408" t="s">
        <v>1120</v>
      </c>
      <c r="E753" s="379"/>
      <c r="F753" s="409">
        <f t="shared" si="308"/>
        <v>0</v>
      </c>
      <c r="G753" s="381"/>
      <c r="H753" s="409">
        <f t="shared" si="309"/>
        <v>0</v>
      </c>
      <c r="I753" s="381"/>
      <c r="J753" s="409">
        <f t="shared" si="310"/>
        <v>0</v>
      </c>
      <c r="K753" s="379"/>
      <c r="L753" s="409">
        <f>SUM(L754)</f>
        <v>0</v>
      </c>
      <c r="M753" s="409">
        <f t="shared" ref="M753:W753" si="315">SUM(M754)</f>
        <v>0</v>
      </c>
      <c r="N753" s="409">
        <f t="shared" si="315"/>
        <v>0</v>
      </c>
      <c r="O753" s="409">
        <f t="shared" si="315"/>
        <v>0</v>
      </c>
      <c r="P753" s="409">
        <f t="shared" si="315"/>
        <v>0</v>
      </c>
      <c r="Q753" s="409">
        <f t="shared" si="315"/>
        <v>0</v>
      </c>
      <c r="R753" s="409">
        <f t="shared" si="315"/>
        <v>0</v>
      </c>
      <c r="S753" s="409">
        <f t="shared" si="315"/>
        <v>0</v>
      </c>
      <c r="T753" s="409">
        <f t="shared" si="315"/>
        <v>0</v>
      </c>
      <c r="U753" s="409">
        <f t="shared" si="315"/>
        <v>0</v>
      </c>
      <c r="V753" s="409">
        <f t="shared" si="315"/>
        <v>0</v>
      </c>
      <c r="W753" s="409">
        <f t="shared" si="315"/>
        <v>0</v>
      </c>
      <c r="X753" s="55"/>
    </row>
    <row r="754" spans="1:24" outlineLevel="4" x14ac:dyDescent="0.35">
      <c r="A754" s="55"/>
      <c r="B754" s="390">
        <v>95020101</v>
      </c>
      <c r="C754" s="391" t="s">
        <v>1498</v>
      </c>
      <c r="D754" s="392" t="s">
        <v>1497</v>
      </c>
      <c r="E754" s="393"/>
      <c r="F754" s="394">
        <f t="shared" si="308"/>
        <v>0</v>
      </c>
      <c r="G754" s="395"/>
      <c r="H754" s="394">
        <f t="shared" si="309"/>
        <v>0</v>
      </c>
      <c r="I754" s="395"/>
      <c r="J754" s="396">
        <f t="shared" si="310"/>
        <v>0</v>
      </c>
      <c r="K754" s="393"/>
      <c r="L754" s="394">
        <v>0</v>
      </c>
      <c r="M754" s="394">
        <v>0</v>
      </c>
      <c r="N754" s="394">
        <v>0</v>
      </c>
      <c r="O754" s="394">
        <v>0</v>
      </c>
      <c r="P754" s="394">
        <v>0</v>
      </c>
      <c r="Q754" s="394">
        <v>0</v>
      </c>
      <c r="R754" s="394">
        <v>0</v>
      </c>
      <c r="S754" s="394">
        <v>0</v>
      </c>
      <c r="T754" s="394">
        <v>0</v>
      </c>
      <c r="U754" s="394">
        <v>0</v>
      </c>
      <c r="V754" s="394">
        <v>0</v>
      </c>
      <c r="W754" s="394">
        <v>0</v>
      </c>
      <c r="X754" s="55"/>
    </row>
    <row r="755" spans="1:24" outlineLevel="3" x14ac:dyDescent="0.35">
      <c r="A755" s="55"/>
      <c r="B755" s="406">
        <v>950202</v>
      </c>
      <c r="C755" s="407" t="s">
        <v>1161</v>
      </c>
      <c r="D755" s="408" t="s">
        <v>1121</v>
      </c>
      <c r="E755" s="379"/>
      <c r="F755" s="409">
        <f t="shared" si="308"/>
        <v>0</v>
      </c>
      <c r="G755" s="381"/>
      <c r="H755" s="409">
        <f t="shared" si="309"/>
        <v>0</v>
      </c>
      <c r="I755" s="381"/>
      <c r="J755" s="409">
        <f t="shared" si="310"/>
        <v>0</v>
      </c>
      <c r="K755" s="379"/>
      <c r="L755" s="409">
        <f>SUM(L756)</f>
        <v>0</v>
      </c>
      <c r="M755" s="409">
        <f t="shared" ref="M755:W755" si="316">SUM(M756)</f>
        <v>0</v>
      </c>
      <c r="N755" s="409">
        <f t="shared" si="316"/>
        <v>0</v>
      </c>
      <c r="O755" s="409">
        <f t="shared" si="316"/>
        <v>0</v>
      </c>
      <c r="P755" s="409">
        <f t="shared" si="316"/>
        <v>0</v>
      </c>
      <c r="Q755" s="409">
        <f t="shared" si="316"/>
        <v>0</v>
      </c>
      <c r="R755" s="409">
        <f t="shared" si="316"/>
        <v>0</v>
      </c>
      <c r="S755" s="409">
        <f t="shared" si="316"/>
        <v>0</v>
      </c>
      <c r="T755" s="409">
        <f t="shared" si="316"/>
        <v>0</v>
      </c>
      <c r="U755" s="409">
        <f t="shared" si="316"/>
        <v>0</v>
      </c>
      <c r="V755" s="409">
        <f t="shared" si="316"/>
        <v>0</v>
      </c>
      <c r="W755" s="409">
        <f t="shared" si="316"/>
        <v>0</v>
      </c>
      <c r="X755" s="55"/>
    </row>
    <row r="756" spans="1:24" outlineLevel="4" x14ac:dyDescent="0.35">
      <c r="A756" s="55"/>
      <c r="B756" s="390">
        <v>95020201</v>
      </c>
      <c r="C756" s="391" t="s">
        <v>1496</v>
      </c>
      <c r="D756" s="392" t="s">
        <v>1497</v>
      </c>
      <c r="E756" s="393"/>
      <c r="F756" s="394">
        <f t="shared" si="308"/>
        <v>0</v>
      </c>
      <c r="G756" s="395"/>
      <c r="H756" s="394">
        <f t="shared" si="309"/>
        <v>0</v>
      </c>
      <c r="I756" s="395"/>
      <c r="J756" s="396">
        <f t="shared" si="310"/>
        <v>0</v>
      </c>
      <c r="K756" s="393"/>
      <c r="L756" s="394">
        <v>0</v>
      </c>
      <c r="M756" s="394">
        <v>0</v>
      </c>
      <c r="N756" s="394">
        <v>0</v>
      </c>
      <c r="O756" s="394">
        <v>0</v>
      </c>
      <c r="P756" s="394">
        <v>0</v>
      </c>
      <c r="Q756" s="394">
        <v>0</v>
      </c>
      <c r="R756" s="394">
        <v>0</v>
      </c>
      <c r="S756" s="394">
        <v>0</v>
      </c>
      <c r="T756" s="394">
        <v>0</v>
      </c>
      <c r="U756" s="394">
        <v>0</v>
      </c>
      <c r="V756" s="394">
        <v>0</v>
      </c>
      <c r="W756" s="394">
        <v>0</v>
      </c>
      <c r="X756" s="55"/>
    </row>
    <row r="757" spans="1:24" outlineLevel="1" x14ac:dyDescent="0.35">
      <c r="A757" s="55"/>
      <c r="B757" s="382" t="s">
        <v>1083</v>
      </c>
      <c r="C757" s="383" t="s">
        <v>346</v>
      </c>
      <c r="D757" s="384" t="s">
        <v>46</v>
      </c>
      <c r="E757" s="379"/>
      <c r="F757" s="385">
        <f t="shared" si="308"/>
        <v>10335.35</v>
      </c>
      <c r="G757" s="381"/>
      <c r="H757" s="385">
        <f t="shared" si="309"/>
        <v>10335.35</v>
      </c>
      <c r="I757" s="381"/>
      <c r="J757" s="385">
        <f t="shared" si="310"/>
        <v>0</v>
      </c>
      <c r="K757" s="379"/>
      <c r="L757" s="385">
        <f>SUM(L758,L759,L760,L761)</f>
        <v>0</v>
      </c>
      <c r="M757" s="385">
        <f t="shared" ref="M757:W757" si="317">SUM(M758,M759,M760,M761)</f>
        <v>10335.35</v>
      </c>
      <c r="N757" s="385">
        <f t="shared" si="317"/>
        <v>0</v>
      </c>
      <c r="O757" s="385">
        <f t="shared" si="317"/>
        <v>0</v>
      </c>
      <c r="P757" s="385">
        <f t="shared" si="317"/>
        <v>0</v>
      </c>
      <c r="Q757" s="385">
        <f t="shared" si="317"/>
        <v>0</v>
      </c>
      <c r="R757" s="385">
        <f t="shared" si="317"/>
        <v>0</v>
      </c>
      <c r="S757" s="385">
        <f t="shared" si="317"/>
        <v>0</v>
      </c>
      <c r="T757" s="385">
        <f t="shared" si="317"/>
        <v>0</v>
      </c>
      <c r="U757" s="385">
        <f t="shared" si="317"/>
        <v>0</v>
      </c>
      <c r="V757" s="385">
        <f t="shared" si="317"/>
        <v>0</v>
      </c>
      <c r="W757" s="385">
        <f t="shared" si="317"/>
        <v>0</v>
      </c>
      <c r="X757" s="55"/>
    </row>
    <row r="758" spans="1:24" outlineLevel="2" x14ac:dyDescent="0.35">
      <c r="A758" s="76"/>
      <c r="B758" s="443">
        <v>9701</v>
      </c>
      <c r="C758" s="387" t="s">
        <v>347</v>
      </c>
      <c r="D758" s="388" t="s">
        <v>348</v>
      </c>
      <c r="E758" s="444"/>
      <c r="F758" s="445">
        <f t="shared" si="308"/>
        <v>10335.35</v>
      </c>
      <c r="G758" s="381"/>
      <c r="H758" s="445">
        <f t="shared" si="309"/>
        <v>10335.35</v>
      </c>
      <c r="I758" s="381"/>
      <c r="J758" s="389">
        <f t="shared" si="310"/>
        <v>0</v>
      </c>
      <c r="K758" s="444"/>
      <c r="L758" s="445">
        <v>0</v>
      </c>
      <c r="M758" s="445">
        <v>10335.35</v>
      </c>
      <c r="N758" s="445">
        <v>0</v>
      </c>
      <c r="O758" s="445">
        <v>0</v>
      </c>
      <c r="P758" s="445">
        <v>0</v>
      </c>
      <c r="Q758" s="445">
        <v>0</v>
      </c>
      <c r="R758" s="445">
        <v>0</v>
      </c>
      <c r="S758" s="445">
        <v>0</v>
      </c>
      <c r="T758" s="445">
        <v>0</v>
      </c>
      <c r="U758" s="445">
        <v>0</v>
      </c>
      <c r="V758" s="445">
        <v>0</v>
      </c>
      <c r="W758" s="445">
        <v>0</v>
      </c>
      <c r="X758" s="76"/>
    </row>
    <row r="759" spans="1:24" outlineLevel="2" x14ac:dyDescent="0.35">
      <c r="A759" s="76"/>
      <c r="B759" s="443">
        <v>9702</v>
      </c>
      <c r="C759" s="387" t="s">
        <v>349</v>
      </c>
      <c r="D759" s="388" t="s">
        <v>350</v>
      </c>
      <c r="E759" s="444"/>
      <c r="F759" s="445">
        <f t="shared" si="308"/>
        <v>0</v>
      </c>
      <c r="G759" s="381"/>
      <c r="H759" s="445">
        <f t="shared" si="309"/>
        <v>0</v>
      </c>
      <c r="I759" s="381"/>
      <c r="J759" s="389">
        <f t="shared" si="310"/>
        <v>0</v>
      </c>
      <c r="K759" s="444"/>
      <c r="L759" s="445">
        <v>0</v>
      </c>
      <c r="M759" s="445">
        <v>0</v>
      </c>
      <c r="N759" s="445">
        <v>0</v>
      </c>
      <c r="O759" s="445">
        <v>0</v>
      </c>
      <c r="P759" s="445">
        <v>0</v>
      </c>
      <c r="Q759" s="445">
        <v>0</v>
      </c>
      <c r="R759" s="445">
        <v>0</v>
      </c>
      <c r="S759" s="445">
        <v>0</v>
      </c>
      <c r="T759" s="445">
        <v>0</v>
      </c>
      <c r="U759" s="445">
        <v>0</v>
      </c>
      <c r="V759" s="445">
        <v>0</v>
      </c>
      <c r="W759" s="445">
        <v>0</v>
      </c>
      <c r="X759" s="76"/>
    </row>
    <row r="760" spans="1:24" outlineLevel="2" x14ac:dyDescent="0.35">
      <c r="A760" s="76"/>
      <c r="B760" s="443">
        <v>9703</v>
      </c>
      <c r="C760" s="387" t="s">
        <v>351</v>
      </c>
      <c r="D760" s="388" t="s">
        <v>352</v>
      </c>
      <c r="E760" s="444"/>
      <c r="F760" s="445">
        <f t="shared" si="308"/>
        <v>0</v>
      </c>
      <c r="G760" s="381"/>
      <c r="H760" s="445">
        <f t="shared" si="309"/>
        <v>0</v>
      </c>
      <c r="I760" s="381"/>
      <c r="J760" s="389">
        <f t="shared" si="310"/>
        <v>0</v>
      </c>
      <c r="K760" s="444"/>
      <c r="L760" s="445">
        <v>0</v>
      </c>
      <c r="M760" s="445">
        <v>0</v>
      </c>
      <c r="N760" s="445">
        <v>0</v>
      </c>
      <c r="O760" s="445">
        <v>0</v>
      </c>
      <c r="P760" s="445">
        <v>0</v>
      </c>
      <c r="Q760" s="445">
        <v>0</v>
      </c>
      <c r="R760" s="445">
        <v>0</v>
      </c>
      <c r="S760" s="445">
        <v>0</v>
      </c>
      <c r="T760" s="445">
        <v>0</v>
      </c>
      <c r="U760" s="445">
        <v>0</v>
      </c>
      <c r="V760" s="445">
        <v>0</v>
      </c>
      <c r="W760" s="445">
        <v>0</v>
      </c>
      <c r="X760" s="76"/>
    </row>
    <row r="761" spans="1:24" outlineLevel="2" x14ac:dyDescent="0.35">
      <c r="A761" s="76"/>
      <c r="B761" s="443">
        <v>9709</v>
      </c>
      <c r="C761" s="387" t="s">
        <v>353</v>
      </c>
      <c r="D761" s="388" t="s">
        <v>1540</v>
      </c>
      <c r="E761" s="444"/>
      <c r="F761" s="445">
        <f t="shared" si="308"/>
        <v>0</v>
      </c>
      <c r="G761" s="381"/>
      <c r="H761" s="445">
        <f t="shared" si="309"/>
        <v>0</v>
      </c>
      <c r="I761" s="381"/>
      <c r="J761" s="389">
        <f t="shared" si="310"/>
        <v>0</v>
      </c>
      <c r="K761" s="444"/>
      <c r="L761" s="445">
        <v>0</v>
      </c>
      <c r="M761" s="445">
        <v>0</v>
      </c>
      <c r="N761" s="445">
        <v>0</v>
      </c>
      <c r="O761" s="445">
        <v>0</v>
      </c>
      <c r="P761" s="445">
        <v>0</v>
      </c>
      <c r="Q761" s="445">
        <v>0</v>
      </c>
      <c r="R761" s="445">
        <v>0</v>
      </c>
      <c r="S761" s="445">
        <v>0</v>
      </c>
      <c r="T761" s="445">
        <v>0</v>
      </c>
      <c r="U761" s="445">
        <v>0</v>
      </c>
      <c r="V761" s="445">
        <v>0</v>
      </c>
      <c r="W761" s="445">
        <v>0</v>
      </c>
      <c r="X761" s="76"/>
    </row>
    <row r="762" spans="1:24" x14ac:dyDescent="0.35">
      <c r="A762" s="55"/>
      <c r="B762" s="371">
        <v>0</v>
      </c>
      <c r="C762" s="369" t="s">
        <v>1162</v>
      </c>
      <c r="D762" s="369" t="s">
        <v>198</v>
      </c>
      <c r="E762" s="379"/>
      <c r="F762" s="404">
        <f t="shared" si="308"/>
        <v>0</v>
      </c>
      <c r="G762" s="381"/>
      <c r="H762" s="405">
        <f t="shared" si="309"/>
        <v>0</v>
      </c>
      <c r="I762" s="381"/>
      <c r="J762" s="405">
        <f t="shared" si="310"/>
        <v>0</v>
      </c>
      <c r="K762" s="379"/>
      <c r="L762" s="404">
        <f>SUM(L763,L766,L771)</f>
        <v>0</v>
      </c>
      <c r="M762" s="404">
        <f t="shared" ref="M762:W762" si="318">SUM(M763,M766,M771)</f>
        <v>0</v>
      </c>
      <c r="N762" s="404">
        <f t="shared" si="318"/>
        <v>0</v>
      </c>
      <c r="O762" s="404">
        <f t="shared" si="318"/>
        <v>0</v>
      </c>
      <c r="P762" s="404">
        <f t="shared" si="318"/>
        <v>0</v>
      </c>
      <c r="Q762" s="404">
        <f t="shared" si="318"/>
        <v>0</v>
      </c>
      <c r="R762" s="404">
        <f t="shared" si="318"/>
        <v>0</v>
      </c>
      <c r="S762" s="404">
        <f t="shared" si="318"/>
        <v>0</v>
      </c>
      <c r="T762" s="404">
        <f t="shared" si="318"/>
        <v>0</v>
      </c>
      <c r="U762" s="404">
        <f t="shared" si="318"/>
        <v>0</v>
      </c>
      <c r="V762" s="404">
        <f t="shared" si="318"/>
        <v>0</v>
      </c>
      <c r="W762" s="404">
        <f t="shared" si="318"/>
        <v>0</v>
      </c>
      <c r="X762" s="55"/>
    </row>
    <row r="763" spans="1:24" outlineLevel="1" x14ac:dyDescent="0.35">
      <c r="A763" s="55"/>
      <c r="B763" s="446" t="s">
        <v>1122</v>
      </c>
      <c r="C763" s="383"/>
      <c r="D763" s="384" t="s">
        <v>47</v>
      </c>
      <c r="E763" s="379"/>
      <c r="F763" s="385">
        <f t="shared" si="308"/>
        <v>0</v>
      </c>
      <c r="G763" s="381"/>
      <c r="H763" s="385">
        <f t="shared" si="309"/>
        <v>0</v>
      </c>
      <c r="I763" s="381"/>
      <c r="J763" s="385">
        <f t="shared" si="310"/>
        <v>0</v>
      </c>
      <c r="K763" s="379"/>
      <c r="L763" s="385">
        <f>SUM(L764,L765)</f>
        <v>0</v>
      </c>
      <c r="M763" s="385">
        <f t="shared" ref="M763:W763" si="319">SUM(M764,M765)</f>
        <v>0</v>
      </c>
      <c r="N763" s="385">
        <f t="shared" si="319"/>
        <v>0</v>
      </c>
      <c r="O763" s="385">
        <f t="shared" si="319"/>
        <v>0</v>
      </c>
      <c r="P763" s="385">
        <f t="shared" si="319"/>
        <v>0</v>
      </c>
      <c r="Q763" s="385">
        <f t="shared" si="319"/>
        <v>0</v>
      </c>
      <c r="R763" s="385">
        <f t="shared" si="319"/>
        <v>0</v>
      </c>
      <c r="S763" s="385">
        <f t="shared" si="319"/>
        <v>0</v>
      </c>
      <c r="T763" s="385">
        <f t="shared" si="319"/>
        <v>0</v>
      </c>
      <c r="U763" s="385">
        <f t="shared" si="319"/>
        <v>0</v>
      </c>
      <c r="V763" s="385">
        <f t="shared" si="319"/>
        <v>0</v>
      </c>
      <c r="W763" s="385">
        <f t="shared" si="319"/>
        <v>0</v>
      </c>
      <c r="X763" s="55"/>
    </row>
    <row r="764" spans="1:24" outlineLevel="2" x14ac:dyDescent="0.35">
      <c r="A764" s="76"/>
      <c r="B764" s="443" t="s">
        <v>1123</v>
      </c>
      <c r="C764" s="387"/>
      <c r="D764" s="388" t="s">
        <v>1124</v>
      </c>
      <c r="E764" s="444"/>
      <c r="F764" s="445">
        <f t="shared" si="308"/>
        <v>0</v>
      </c>
      <c r="G764" s="381"/>
      <c r="H764" s="445">
        <f t="shared" si="309"/>
        <v>0</v>
      </c>
      <c r="I764" s="381"/>
      <c r="J764" s="445">
        <f t="shared" si="310"/>
        <v>0</v>
      </c>
      <c r="K764" s="444"/>
      <c r="L764" s="445">
        <v>0</v>
      </c>
      <c r="M764" s="445">
        <v>0</v>
      </c>
      <c r="N764" s="445">
        <v>0</v>
      </c>
      <c r="O764" s="445">
        <v>0</v>
      </c>
      <c r="P764" s="445">
        <v>0</v>
      </c>
      <c r="Q764" s="445">
        <v>0</v>
      </c>
      <c r="R764" s="445">
        <v>0</v>
      </c>
      <c r="S764" s="445">
        <v>0</v>
      </c>
      <c r="T764" s="445">
        <v>0</v>
      </c>
      <c r="U764" s="445">
        <v>0</v>
      </c>
      <c r="V764" s="445">
        <v>0</v>
      </c>
      <c r="W764" s="445">
        <v>0</v>
      </c>
      <c r="X764" s="76"/>
    </row>
    <row r="765" spans="1:24" outlineLevel="2" x14ac:dyDescent="0.35">
      <c r="A765" s="76"/>
      <c r="B765" s="443" t="s">
        <v>1125</v>
      </c>
      <c r="C765" s="387"/>
      <c r="D765" s="388" t="s">
        <v>1126</v>
      </c>
      <c r="E765" s="444"/>
      <c r="F765" s="445">
        <f t="shared" si="308"/>
        <v>0</v>
      </c>
      <c r="G765" s="381"/>
      <c r="H765" s="445">
        <f t="shared" si="309"/>
        <v>0</v>
      </c>
      <c r="I765" s="381"/>
      <c r="J765" s="445">
        <f t="shared" si="310"/>
        <v>0</v>
      </c>
      <c r="K765" s="444"/>
      <c r="L765" s="445">
        <v>0</v>
      </c>
      <c r="M765" s="445">
        <v>0</v>
      </c>
      <c r="N765" s="445">
        <v>0</v>
      </c>
      <c r="O765" s="445">
        <v>0</v>
      </c>
      <c r="P765" s="445">
        <v>0</v>
      </c>
      <c r="Q765" s="445">
        <v>0</v>
      </c>
      <c r="R765" s="445">
        <v>0</v>
      </c>
      <c r="S765" s="445">
        <v>0</v>
      </c>
      <c r="T765" s="445">
        <v>0</v>
      </c>
      <c r="U765" s="445">
        <v>0</v>
      </c>
      <c r="V765" s="445">
        <v>0</v>
      </c>
      <c r="W765" s="445">
        <v>0</v>
      </c>
      <c r="X765" s="76"/>
    </row>
    <row r="766" spans="1:24" outlineLevel="1" x14ac:dyDescent="0.35">
      <c r="A766" s="55"/>
      <c r="B766" s="446" t="s">
        <v>1127</v>
      </c>
      <c r="C766" s="383"/>
      <c r="D766" s="384" t="s">
        <v>48</v>
      </c>
      <c r="E766" s="379"/>
      <c r="F766" s="385">
        <f t="shared" si="308"/>
        <v>0</v>
      </c>
      <c r="G766" s="381"/>
      <c r="H766" s="385">
        <f t="shared" si="309"/>
        <v>0</v>
      </c>
      <c r="I766" s="381"/>
      <c r="J766" s="385">
        <f t="shared" si="310"/>
        <v>0</v>
      </c>
      <c r="K766" s="379"/>
      <c r="L766" s="385">
        <f>SUM(L767,L768,L769,L770)</f>
        <v>0</v>
      </c>
      <c r="M766" s="385">
        <f t="shared" ref="M766:W766" si="320">SUM(M767,M768,M769,M770)</f>
        <v>0</v>
      </c>
      <c r="N766" s="385">
        <f t="shared" si="320"/>
        <v>0</v>
      </c>
      <c r="O766" s="385">
        <f t="shared" si="320"/>
        <v>0</v>
      </c>
      <c r="P766" s="385">
        <f t="shared" si="320"/>
        <v>0</v>
      </c>
      <c r="Q766" s="385">
        <f t="shared" si="320"/>
        <v>0</v>
      </c>
      <c r="R766" s="385">
        <f t="shared" si="320"/>
        <v>0</v>
      </c>
      <c r="S766" s="385">
        <f t="shared" si="320"/>
        <v>0</v>
      </c>
      <c r="T766" s="385">
        <f t="shared" si="320"/>
        <v>0</v>
      </c>
      <c r="U766" s="385">
        <f t="shared" si="320"/>
        <v>0</v>
      </c>
      <c r="V766" s="385">
        <f t="shared" si="320"/>
        <v>0</v>
      </c>
      <c r="W766" s="385">
        <f t="shared" si="320"/>
        <v>0</v>
      </c>
      <c r="X766" s="55"/>
    </row>
    <row r="767" spans="1:24" outlineLevel="2" x14ac:dyDescent="0.35">
      <c r="A767" s="76"/>
      <c r="B767" s="443" t="s">
        <v>1128</v>
      </c>
      <c r="C767" s="387" t="s">
        <v>1163</v>
      </c>
      <c r="D767" s="388" t="s">
        <v>1129</v>
      </c>
      <c r="E767" s="444"/>
      <c r="F767" s="445">
        <f t="shared" si="308"/>
        <v>0</v>
      </c>
      <c r="G767" s="381"/>
      <c r="H767" s="445">
        <f t="shared" si="309"/>
        <v>0</v>
      </c>
      <c r="I767" s="381"/>
      <c r="J767" s="389">
        <f t="shared" si="310"/>
        <v>0</v>
      </c>
      <c r="K767" s="444"/>
      <c r="L767" s="445">
        <v>0</v>
      </c>
      <c r="M767" s="445">
        <v>0</v>
      </c>
      <c r="N767" s="445">
        <v>0</v>
      </c>
      <c r="O767" s="445">
        <v>0</v>
      </c>
      <c r="P767" s="445">
        <v>0</v>
      </c>
      <c r="Q767" s="445">
        <v>0</v>
      </c>
      <c r="R767" s="445">
        <v>0</v>
      </c>
      <c r="S767" s="445">
        <v>0</v>
      </c>
      <c r="T767" s="445">
        <v>0</v>
      </c>
      <c r="U767" s="445">
        <v>0</v>
      </c>
      <c r="V767" s="445">
        <v>0</v>
      </c>
      <c r="W767" s="445">
        <v>0</v>
      </c>
      <c r="X767" s="76"/>
    </row>
    <row r="768" spans="1:24" ht="33" customHeight="1" outlineLevel="2" x14ac:dyDescent="0.35">
      <c r="A768" s="76"/>
      <c r="B768" s="443" t="s">
        <v>1130</v>
      </c>
      <c r="C768" s="387" t="s">
        <v>1164</v>
      </c>
      <c r="D768" s="388" t="s">
        <v>1131</v>
      </c>
      <c r="E768" s="444"/>
      <c r="F768" s="445">
        <f t="shared" si="308"/>
        <v>0</v>
      </c>
      <c r="G768" s="381"/>
      <c r="H768" s="445">
        <f t="shared" si="309"/>
        <v>0</v>
      </c>
      <c r="I768" s="381"/>
      <c r="J768" s="389">
        <f t="shared" si="310"/>
        <v>0</v>
      </c>
      <c r="K768" s="444"/>
      <c r="L768" s="445">
        <v>0</v>
      </c>
      <c r="M768" s="445">
        <v>0</v>
      </c>
      <c r="N768" s="445">
        <v>0</v>
      </c>
      <c r="O768" s="445">
        <v>0</v>
      </c>
      <c r="P768" s="445">
        <v>0</v>
      </c>
      <c r="Q768" s="445">
        <v>0</v>
      </c>
      <c r="R768" s="445">
        <v>0</v>
      </c>
      <c r="S768" s="445">
        <v>0</v>
      </c>
      <c r="T768" s="445">
        <v>0</v>
      </c>
      <c r="U768" s="445">
        <v>0</v>
      </c>
      <c r="V768" s="445">
        <v>0</v>
      </c>
      <c r="W768" s="445">
        <v>0</v>
      </c>
      <c r="X768" s="76"/>
    </row>
    <row r="769" spans="1:24" outlineLevel="2" x14ac:dyDescent="0.35">
      <c r="A769" s="76"/>
      <c r="B769" s="443" t="s">
        <v>1132</v>
      </c>
      <c r="C769" s="387" t="s">
        <v>1165</v>
      </c>
      <c r="D769" s="388" t="s">
        <v>1133</v>
      </c>
      <c r="E769" s="444"/>
      <c r="F769" s="445">
        <f t="shared" si="308"/>
        <v>0</v>
      </c>
      <c r="G769" s="381"/>
      <c r="H769" s="445">
        <f t="shared" si="309"/>
        <v>0</v>
      </c>
      <c r="I769" s="381"/>
      <c r="J769" s="389">
        <f t="shared" si="310"/>
        <v>0</v>
      </c>
      <c r="K769" s="444"/>
      <c r="L769" s="445">
        <v>0</v>
      </c>
      <c r="M769" s="445">
        <v>0</v>
      </c>
      <c r="N769" s="445">
        <v>0</v>
      </c>
      <c r="O769" s="445">
        <v>0</v>
      </c>
      <c r="P769" s="445">
        <v>0</v>
      </c>
      <c r="Q769" s="445">
        <v>0</v>
      </c>
      <c r="R769" s="445">
        <v>0</v>
      </c>
      <c r="S769" s="445">
        <v>0</v>
      </c>
      <c r="T769" s="445">
        <v>0</v>
      </c>
      <c r="U769" s="445">
        <v>0</v>
      </c>
      <c r="V769" s="445">
        <v>0</v>
      </c>
      <c r="W769" s="445">
        <v>0</v>
      </c>
      <c r="X769" s="76"/>
    </row>
    <row r="770" spans="1:24" outlineLevel="2" x14ac:dyDescent="0.35">
      <c r="A770" s="76"/>
      <c r="B770" s="443" t="s">
        <v>1134</v>
      </c>
      <c r="C770" s="387" t="s">
        <v>1166</v>
      </c>
      <c r="D770" s="388" t="s">
        <v>1135</v>
      </c>
      <c r="E770" s="444"/>
      <c r="F770" s="445">
        <f t="shared" si="308"/>
        <v>0</v>
      </c>
      <c r="G770" s="381"/>
      <c r="H770" s="445">
        <f t="shared" si="309"/>
        <v>0</v>
      </c>
      <c r="I770" s="381"/>
      <c r="J770" s="389">
        <f t="shared" si="310"/>
        <v>0</v>
      </c>
      <c r="K770" s="444"/>
      <c r="L770" s="445">
        <v>0</v>
      </c>
      <c r="M770" s="445">
        <v>0</v>
      </c>
      <c r="N770" s="445">
        <v>0</v>
      </c>
      <c r="O770" s="445">
        <v>0</v>
      </c>
      <c r="P770" s="445">
        <v>0</v>
      </c>
      <c r="Q770" s="445">
        <v>0</v>
      </c>
      <c r="R770" s="445">
        <v>0</v>
      </c>
      <c r="S770" s="445">
        <v>0</v>
      </c>
      <c r="T770" s="445">
        <v>0</v>
      </c>
      <c r="U770" s="445">
        <v>0</v>
      </c>
      <c r="V770" s="445">
        <v>0</v>
      </c>
      <c r="W770" s="445">
        <v>0</v>
      </c>
      <c r="X770" s="76"/>
    </row>
    <row r="771" spans="1:24" outlineLevel="1" x14ac:dyDescent="0.35">
      <c r="A771" s="55"/>
      <c r="B771" s="447" t="s">
        <v>354</v>
      </c>
      <c r="C771" s="383"/>
      <c r="D771" s="384" t="s">
        <v>49</v>
      </c>
      <c r="E771" s="379"/>
      <c r="F771" s="385">
        <f t="shared" si="308"/>
        <v>0</v>
      </c>
      <c r="G771" s="381"/>
      <c r="H771" s="385">
        <f t="shared" si="309"/>
        <v>0</v>
      </c>
      <c r="I771" s="381"/>
      <c r="J771" s="385">
        <f t="shared" si="310"/>
        <v>0</v>
      </c>
      <c r="K771" s="379"/>
      <c r="L771" s="385">
        <f>+L772</f>
        <v>0</v>
      </c>
      <c r="M771" s="385">
        <f t="shared" ref="M771:W771" si="321">+M772</f>
        <v>0</v>
      </c>
      <c r="N771" s="385">
        <f t="shared" si="321"/>
        <v>0</v>
      </c>
      <c r="O771" s="385">
        <f t="shared" si="321"/>
        <v>0</v>
      </c>
      <c r="P771" s="385">
        <f t="shared" si="321"/>
        <v>0</v>
      </c>
      <c r="Q771" s="385">
        <f t="shared" si="321"/>
        <v>0</v>
      </c>
      <c r="R771" s="385">
        <f t="shared" si="321"/>
        <v>0</v>
      </c>
      <c r="S771" s="385">
        <f t="shared" si="321"/>
        <v>0</v>
      </c>
      <c r="T771" s="385">
        <f t="shared" si="321"/>
        <v>0</v>
      </c>
      <c r="U771" s="385">
        <f t="shared" si="321"/>
        <v>0</v>
      </c>
      <c r="V771" s="385">
        <f t="shared" si="321"/>
        <v>0</v>
      </c>
      <c r="W771" s="385">
        <f t="shared" si="321"/>
        <v>0</v>
      </c>
      <c r="X771" s="55"/>
    </row>
    <row r="772" spans="1:24" outlineLevel="2" x14ac:dyDescent="0.35">
      <c r="A772" s="76"/>
      <c r="B772" s="386" t="s">
        <v>355</v>
      </c>
      <c r="C772" s="387"/>
      <c r="D772" s="388" t="s">
        <v>1141</v>
      </c>
      <c r="E772" s="444"/>
      <c r="F772" s="445">
        <f t="shared" si="308"/>
        <v>0</v>
      </c>
      <c r="G772" s="381"/>
      <c r="H772" s="445">
        <f t="shared" si="309"/>
        <v>0</v>
      </c>
      <c r="I772" s="381"/>
      <c r="J772" s="389">
        <f t="shared" si="310"/>
        <v>0</v>
      </c>
      <c r="K772" s="444"/>
      <c r="L772" s="445">
        <f>SUM(L773,L783)</f>
        <v>0</v>
      </c>
      <c r="M772" s="445">
        <f t="shared" ref="M772:W772" si="322">SUM(M773,M783)</f>
        <v>0</v>
      </c>
      <c r="N772" s="445">
        <f t="shared" si="322"/>
        <v>0</v>
      </c>
      <c r="O772" s="445">
        <f t="shared" si="322"/>
        <v>0</v>
      </c>
      <c r="P772" s="445">
        <f t="shared" si="322"/>
        <v>0</v>
      </c>
      <c r="Q772" s="445">
        <f t="shared" si="322"/>
        <v>0</v>
      </c>
      <c r="R772" s="445">
        <f t="shared" si="322"/>
        <v>0</v>
      </c>
      <c r="S772" s="445">
        <f t="shared" si="322"/>
        <v>0</v>
      </c>
      <c r="T772" s="445">
        <f t="shared" si="322"/>
        <v>0</v>
      </c>
      <c r="U772" s="445">
        <f t="shared" si="322"/>
        <v>0</v>
      </c>
      <c r="V772" s="445">
        <f t="shared" si="322"/>
        <v>0</v>
      </c>
      <c r="W772" s="445">
        <f t="shared" si="322"/>
        <v>0</v>
      </c>
      <c r="X772" s="76"/>
    </row>
    <row r="773" spans="1:24" ht="30" customHeight="1" outlineLevel="2" x14ac:dyDescent="0.35">
      <c r="A773" s="55"/>
      <c r="B773" s="406" t="s">
        <v>356</v>
      </c>
      <c r="C773" s="407"/>
      <c r="D773" s="408" t="s">
        <v>1499</v>
      </c>
      <c r="E773" s="379"/>
      <c r="F773" s="409">
        <f t="shared" si="308"/>
        <v>0</v>
      </c>
      <c r="G773" s="381"/>
      <c r="H773" s="409">
        <f t="shared" si="309"/>
        <v>0</v>
      </c>
      <c r="I773" s="381"/>
      <c r="J773" s="409">
        <f t="shared" si="310"/>
        <v>0</v>
      </c>
      <c r="K773" s="379"/>
      <c r="L773" s="409">
        <f>SUM(L774,L777,L780)</f>
        <v>0</v>
      </c>
      <c r="M773" s="409">
        <f t="shared" ref="M773:W773" si="323">SUM(M774,M777,M780)</f>
        <v>0</v>
      </c>
      <c r="N773" s="409">
        <f t="shared" si="323"/>
        <v>0</v>
      </c>
      <c r="O773" s="409">
        <f t="shared" si="323"/>
        <v>0</v>
      </c>
      <c r="P773" s="409">
        <f t="shared" si="323"/>
        <v>0</v>
      </c>
      <c r="Q773" s="409">
        <f t="shared" si="323"/>
        <v>0</v>
      </c>
      <c r="R773" s="409">
        <f t="shared" si="323"/>
        <v>0</v>
      </c>
      <c r="S773" s="409">
        <f t="shared" si="323"/>
        <v>0</v>
      </c>
      <c r="T773" s="409">
        <f t="shared" si="323"/>
        <v>0</v>
      </c>
      <c r="U773" s="409">
        <f t="shared" si="323"/>
        <v>0</v>
      </c>
      <c r="V773" s="409">
        <f t="shared" si="323"/>
        <v>0</v>
      </c>
      <c r="W773" s="409">
        <f t="shared" si="323"/>
        <v>0</v>
      </c>
      <c r="X773" s="55"/>
    </row>
    <row r="774" spans="1:24" ht="27.75" customHeight="1" outlineLevel="3" x14ac:dyDescent="0.35">
      <c r="A774" s="55"/>
      <c r="B774" s="438" t="s">
        <v>357</v>
      </c>
      <c r="C774" s="439" t="s">
        <v>358</v>
      </c>
      <c r="D774" s="440" t="s">
        <v>199</v>
      </c>
      <c r="E774" s="379"/>
      <c r="F774" s="441">
        <f t="shared" si="308"/>
        <v>0</v>
      </c>
      <c r="G774" s="381"/>
      <c r="H774" s="441">
        <f t="shared" si="309"/>
        <v>0</v>
      </c>
      <c r="I774" s="381"/>
      <c r="J774" s="441">
        <f t="shared" si="310"/>
        <v>0</v>
      </c>
      <c r="K774" s="379"/>
      <c r="L774" s="441">
        <f>SUM(L775:L776)</f>
        <v>0</v>
      </c>
      <c r="M774" s="441">
        <f t="shared" ref="M774:W774" si="324">SUM(M775:M776)</f>
        <v>0</v>
      </c>
      <c r="N774" s="441">
        <f t="shared" si="324"/>
        <v>0</v>
      </c>
      <c r="O774" s="441">
        <f t="shared" si="324"/>
        <v>0</v>
      </c>
      <c r="P774" s="441">
        <f t="shared" si="324"/>
        <v>0</v>
      </c>
      <c r="Q774" s="441">
        <f t="shared" si="324"/>
        <v>0</v>
      </c>
      <c r="R774" s="441">
        <f t="shared" si="324"/>
        <v>0</v>
      </c>
      <c r="S774" s="441">
        <f t="shared" si="324"/>
        <v>0</v>
      </c>
      <c r="T774" s="441">
        <f t="shared" si="324"/>
        <v>0</v>
      </c>
      <c r="U774" s="441">
        <f t="shared" si="324"/>
        <v>0</v>
      </c>
      <c r="V774" s="441">
        <f t="shared" si="324"/>
        <v>0</v>
      </c>
      <c r="W774" s="441">
        <f t="shared" si="324"/>
        <v>0</v>
      </c>
      <c r="X774" s="55"/>
    </row>
    <row r="775" spans="1:24" ht="27.75" customHeight="1" outlineLevel="4" x14ac:dyDescent="0.35">
      <c r="A775" s="55"/>
      <c r="B775" s="448" t="s">
        <v>1084</v>
      </c>
      <c r="C775" s="391" t="s">
        <v>1500</v>
      </c>
      <c r="D775" s="392" t="s">
        <v>1085</v>
      </c>
      <c r="E775" s="449"/>
      <c r="F775" s="450">
        <f t="shared" si="308"/>
        <v>0</v>
      </c>
      <c r="G775" s="395"/>
      <c r="H775" s="450">
        <f t="shared" si="309"/>
        <v>0</v>
      </c>
      <c r="I775" s="395"/>
      <c r="J775" s="396">
        <f t="shared" si="310"/>
        <v>0</v>
      </c>
      <c r="K775" s="449"/>
      <c r="L775" s="394">
        <v>0</v>
      </c>
      <c r="M775" s="394">
        <v>0</v>
      </c>
      <c r="N775" s="394">
        <v>0</v>
      </c>
      <c r="O775" s="394">
        <v>0</v>
      </c>
      <c r="P775" s="394">
        <v>0</v>
      </c>
      <c r="Q775" s="394">
        <v>0</v>
      </c>
      <c r="R775" s="394">
        <v>0</v>
      </c>
      <c r="S775" s="394">
        <v>0</v>
      </c>
      <c r="T775" s="394">
        <v>0</v>
      </c>
      <c r="U775" s="394">
        <v>0</v>
      </c>
      <c r="V775" s="394">
        <v>0</v>
      </c>
      <c r="W775" s="394">
        <v>0</v>
      </c>
      <c r="X775" s="55"/>
    </row>
    <row r="776" spans="1:24" ht="27.75" customHeight="1" outlineLevel="4" x14ac:dyDescent="0.35">
      <c r="A776" s="55"/>
      <c r="B776" s="448" t="s">
        <v>1086</v>
      </c>
      <c r="C776" s="391" t="s">
        <v>1541</v>
      </c>
      <c r="D776" s="392" t="s">
        <v>200</v>
      </c>
      <c r="E776" s="449"/>
      <c r="F776" s="450">
        <f t="shared" si="308"/>
        <v>0</v>
      </c>
      <c r="G776" s="395"/>
      <c r="H776" s="450">
        <f t="shared" si="309"/>
        <v>0</v>
      </c>
      <c r="I776" s="395"/>
      <c r="J776" s="396">
        <f t="shared" si="310"/>
        <v>0</v>
      </c>
      <c r="K776" s="449"/>
      <c r="L776" s="394">
        <v>0</v>
      </c>
      <c r="M776" s="394">
        <v>0</v>
      </c>
      <c r="N776" s="394">
        <v>0</v>
      </c>
      <c r="O776" s="394">
        <v>0</v>
      </c>
      <c r="P776" s="394">
        <v>0</v>
      </c>
      <c r="Q776" s="394">
        <v>0</v>
      </c>
      <c r="R776" s="394">
        <v>0</v>
      </c>
      <c r="S776" s="394">
        <v>0</v>
      </c>
      <c r="T776" s="394">
        <v>0</v>
      </c>
      <c r="U776" s="394">
        <v>0</v>
      </c>
      <c r="V776" s="394">
        <v>0</v>
      </c>
      <c r="W776" s="394">
        <v>0</v>
      </c>
      <c r="X776" s="55"/>
    </row>
    <row r="777" spans="1:24" ht="27.75" customHeight="1" outlineLevel="3" x14ac:dyDescent="0.35">
      <c r="A777" s="55"/>
      <c r="B777" s="438" t="s">
        <v>359</v>
      </c>
      <c r="C777" s="439" t="s">
        <v>360</v>
      </c>
      <c r="D777" s="440" t="s">
        <v>1501</v>
      </c>
      <c r="E777" s="379"/>
      <c r="F777" s="441">
        <f t="shared" si="308"/>
        <v>0</v>
      </c>
      <c r="G777" s="381"/>
      <c r="H777" s="441">
        <f t="shared" si="309"/>
        <v>0</v>
      </c>
      <c r="I777" s="381"/>
      <c r="J777" s="441">
        <f t="shared" si="310"/>
        <v>0</v>
      </c>
      <c r="K777" s="379"/>
      <c r="L777" s="441">
        <f>SUM(L778:L779)</f>
        <v>0</v>
      </c>
      <c r="M777" s="441">
        <f t="shared" ref="M777:W777" si="325">SUM(M778:M779)</f>
        <v>0</v>
      </c>
      <c r="N777" s="441">
        <f t="shared" si="325"/>
        <v>0</v>
      </c>
      <c r="O777" s="441">
        <f t="shared" si="325"/>
        <v>0</v>
      </c>
      <c r="P777" s="441">
        <f t="shared" si="325"/>
        <v>0</v>
      </c>
      <c r="Q777" s="441">
        <f t="shared" si="325"/>
        <v>0</v>
      </c>
      <c r="R777" s="441">
        <f t="shared" si="325"/>
        <v>0</v>
      </c>
      <c r="S777" s="441">
        <f t="shared" si="325"/>
        <v>0</v>
      </c>
      <c r="T777" s="441">
        <f t="shared" si="325"/>
        <v>0</v>
      </c>
      <c r="U777" s="441">
        <f t="shared" si="325"/>
        <v>0</v>
      </c>
      <c r="V777" s="441">
        <f t="shared" si="325"/>
        <v>0</v>
      </c>
      <c r="W777" s="441">
        <f t="shared" si="325"/>
        <v>0</v>
      </c>
      <c r="X777" s="55"/>
    </row>
    <row r="778" spans="1:24" ht="27.75" customHeight="1" outlineLevel="4" x14ac:dyDescent="0.35">
      <c r="A778" s="55"/>
      <c r="B778" s="448" t="s">
        <v>1087</v>
      </c>
      <c r="C778" s="391" t="s">
        <v>1502</v>
      </c>
      <c r="D778" s="392" t="s">
        <v>1503</v>
      </c>
      <c r="E778" s="449"/>
      <c r="F778" s="450">
        <f t="shared" si="308"/>
        <v>0</v>
      </c>
      <c r="G778" s="395"/>
      <c r="H778" s="450">
        <f t="shared" si="309"/>
        <v>0</v>
      </c>
      <c r="I778" s="395"/>
      <c r="J778" s="396">
        <f t="shared" si="310"/>
        <v>0</v>
      </c>
      <c r="K778" s="449"/>
      <c r="L778" s="394">
        <v>0</v>
      </c>
      <c r="M778" s="394">
        <v>0</v>
      </c>
      <c r="N778" s="394">
        <v>0</v>
      </c>
      <c r="O778" s="394">
        <v>0</v>
      </c>
      <c r="P778" s="394">
        <v>0</v>
      </c>
      <c r="Q778" s="394">
        <v>0</v>
      </c>
      <c r="R778" s="394">
        <v>0</v>
      </c>
      <c r="S778" s="394">
        <v>0</v>
      </c>
      <c r="T778" s="394">
        <v>0</v>
      </c>
      <c r="U778" s="394">
        <v>0</v>
      </c>
      <c r="V778" s="394">
        <v>0</v>
      </c>
      <c r="W778" s="394">
        <v>0</v>
      </c>
      <c r="X778" s="55"/>
    </row>
    <row r="779" spans="1:24" ht="27.75" customHeight="1" outlineLevel="4" x14ac:dyDescent="0.35">
      <c r="A779" s="55"/>
      <c r="B779" s="448" t="s">
        <v>1088</v>
      </c>
      <c r="C779" s="391" t="s">
        <v>1542</v>
      </c>
      <c r="D779" s="392" t="s">
        <v>1504</v>
      </c>
      <c r="E779" s="449"/>
      <c r="F779" s="450">
        <f t="shared" si="308"/>
        <v>0</v>
      </c>
      <c r="G779" s="395"/>
      <c r="H779" s="450">
        <f t="shared" si="309"/>
        <v>0</v>
      </c>
      <c r="I779" s="395"/>
      <c r="J779" s="396">
        <f t="shared" si="310"/>
        <v>0</v>
      </c>
      <c r="K779" s="449"/>
      <c r="L779" s="394">
        <v>0</v>
      </c>
      <c r="M779" s="394">
        <v>0</v>
      </c>
      <c r="N779" s="394">
        <v>0</v>
      </c>
      <c r="O779" s="394">
        <v>0</v>
      </c>
      <c r="P779" s="394">
        <v>0</v>
      </c>
      <c r="Q779" s="394">
        <v>0</v>
      </c>
      <c r="R779" s="394">
        <v>0</v>
      </c>
      <c r="S779" s="394">
        <v>0</v>
      </c>
      <c r="T779" s="394">
        <v>0</v>
      </c>
      <c r="U779" s="394">
        <v>0</v>
      </c>
      <c r="V779" s="394">
        <v>0</v>
      </c>
      <c r="W779" s="394">
        <v>0</v>
      </c>
      <c r="X779" s="55"/>
    </row>
    <row r="780" spans="1:24" ht="27.75" customHeight="1" outlineLevel="3" x14ac:dyDescent="0.35">
      <c r="A780" s="55"/>
      <c r="B780" s="438" t="s">
        <v>361</v>
      </c>
      <c r="C780" s="439" t="s">
        <v>1505</v>
      </c>
      <c r="D780" s="440" t="s">
        <v>1506</v>
      </c>
      <c r="E780" s="379"/>
      <c r="F780" s="441">
        <f t="shared" si="308"/>
        <v>0</v>
      </c>
      <c r="G780" s="381"/>
      <c r="H780" s="441">
        <f t="shared" si="309"/>
        <v>0</v>
      </c>
      <c r="I780" s="381"/>
      <c r="J780" s="441">
        <f t="shared" si="310"/>
        <v>0</v>
      </c>
      <c r="K780" s="379"/>
      <c r="L780" s="441">
        <f>SUM(L781:L782)</f>
        <v>0</v>
      </c>
      <c r="M780" s="441">
        <f t="shared" ref="M780:W780" si="326">SUM(M781:M782)</f>
        <v>0</v>
      </c>
      <c r="N780" s="441">
        <f t="shared" si="326"/>
        <v>0</v>
      </c>
      <c r="O780" s="441">
        <f t="shared" si="326"/>
        <v>0</v>
      </c>
      <c r="P780" s="441">
        <f t="shared" si="326"/>
        <v>0</v>
      </c>
      <c r="Q780" s="441">
        <f t="shared" si="326"/>
        <v>0</v>
      </c>
      <c r="R780" s="441">
        <f t="shared" si="326"/>
        <v>0</v>
      </c>
      <c r="S780" s="441">
        <f t="shared" si="326"/>
        <v>0</v>
      </c>
      <c r="T780" s="441">
        <f t="shared" si="326"/>
        <v>0</v>
      </c>
      <c r="U780" s="441">
        <f t="shared" si="326"/>
        <v>0</v>
      </c>
      <c r="V780" s="441">
        <f t="shared" si="326"/>
        <v>0</v>
      </c>
      <c r="W780" s="441">
        <f t="shared" si="326"/>
        <v>0</v>
      </c>
      <c r="X780" s="55"/>
    </row>
    <row r="781" spans="1:24" ht="27.75" customHeight="1" outlineLevel="4" x14ac:dyDescent="0.35">
      <c r="A781" s="55"/>
      <c r="B781" s="448" t="s">
        <v>362</v>
      </c>
      <c r="C781" s="391" t="s">
        <v>1507</v>
      </c>
      <c r="D781" s="392" t="s">
        <v>1508</v>
      </c>
      <c r="E781" s="449"/>
      <c r="F781" s="450">
        <f t="shared" si="308"/>
        <v>0</v>
      </c>
      <c r="G781" s="395"/>
      <c r="H781" s="450">
        <f t="shared" si="309"/>
        <v>0</v>
      </c>
      <c r="I781" s="395"/>
      <c r="J781" s="396">
        <f t="shared" si="310"/>
        <v>0</v>
      </c>
      <c r="K781" s="449"/>
      <c r="L781" s="394">
        <v>0</v>
      </c>
      <c r="M781" s="394">
        <v>0</v>
      </c>
      <c r="N781" s="394">
        <v>0</v>
      </c>
      <c r="O781" s="394">
        <v>0</v>
      </c>
      <c r="P781" s="394">
        <v>0</v>
      </c>
      <c r="Q781" s="394">
        <v>0</v>
      </c>
      <c r="R781" s="394">
        <v>0</v>
      </c>
      <c r="S781" s="394">
        <v>0</v>
      </c>
      <c r="T781" s="394">
        <v>0</v>
      </c>
      <c r="U781" s="394">
        <v>0</v>
      </c>
      <c r="V781" s="394">
        <v>0</v>
      </c>
      <c r="W781" s="394">
        <v>0</v>
      </c>
      <c r="X781" s="55"/>
    </row>
    <row r="782" spans="1:24" ht="27.75" customHeight="1" outlineLevel="4" x14ac:dyDescent="0.35">
      <c r="A782" s="55"/>
      <c r="B782" s="448" t="s">
        <v>363</v>
      </c>
      <c r="C782" s="391" t="s">
        <v>1509</v>
      </c>
      <c r="D782" s="392" t="s">
        <v>1510</v>
      </c>
      <c r="E782" s="449"/>
      <c r="F782" s="450">
        <f t="shared" si="308"/>
        <v>0</v>
      </c>
      <c r="G782" s="395"/>
      <c r="H782" s="450">
        <f t="shared" si="309"/>
        <v>0</v>
      </c>
      <c r="I782" s="395"/>
      <c r="J782" s="396">
        <f t="shared" si="310"/>
        <v>0</v>
      </c>
      <c r="K782" s="449"/>
      <c r="L782" s="394">
        <v>0</v>
      </c>
      <c r="M782" s="394">
        <v>0</v>
      </c>
      <c r="N782" s="394">
        <v>0</v>
      </c>
      <c r="O782" s="394">
        <v>0</v>
      </c>
      <c r="P782" s="394">
        <v>0</v>
      </c>
      <c r="Q782" s="394">
        <v>0</v>
      </c>
      <c r="R782" s="394">
        <v>0</v>
      </c>
      <c r="S782" s="394">
        <v>0</v>
      </c>
      <c r="T782" s="394">
        <v>0</v>
      </c>
      <c r="U782" s="394">
        <v>0</v>
      </c>
      <c r="V782" s="394">
        <v>0</v>
      </c>
      <c r="W782" s="394">
        <v>0</v>
      </c>
      <c r="X782" s="55"/>
    </row>
    <row r="783" spans="1:24" ht="27.75" customHeight="1" outlineLevel="2" x14ac:dyDescent="0.35">
      <c r="A783" s="55"/>
      <c r="B783" s="406" t="s">
        <v>364</v>
      </c>
      <c r="C783" s="407"/>
      <c r="D783" s="408" t="s">
        <v>1511</v>
      </c>
      <c r="E783" s="379"/>
      <c r="F783" s="409">
        <f t="shared" si="308"/>
        <v>0</v>
      </c>
      <c r="G783" s="381"/>
      <c r="H783" s="409">
        <f t="shared" si="309"/>
        <v>0</v>
      </c>
      <c r="I783" s="381"/>
      <c r="J783" s="409">
        <f t="shared" si="310"/>
        <v>0</v>
      </c>
      <c r="K783" s="379"/>
      <c r="L783" s="409">
        <f>SUM(L784,L787,L790)</f>
        <v>0</v>
      </c>
      <c r="M783" s="409">
        <f t="shared" ref="M783:W783" si="327">SUM(M784,M787,M790)</f>
        <v>0</v>
      </c>
      <c r="N783" s="409">
        <f t="shared" si="327"/>
        <v>0</v>
      </c>
      <c r="O783" s="409">
        <f t="shared" si="327"/>
        <v>0</v>
      </c>
      <c r="P783" s="409">
        <f t="shared" si="327"/>
        <v>0</v>
      </c>
      <c r="Q783" s="409">
        <f t="shared" si="327"/>
        <v>0</v>
      </c>
      <c r="R783" s="409">
        <f t="shared" si="327"/>
        <v>0</v>
      </c>
      <c r="S783" s="409">
        <f t="shared" si="327"/>
        <v>0</v>
      </c>
      <c r="T783" s="409">
        <f t="shared" si="327"/>
        <v>0</v>
      </c>
      <c r="U783" s="409">
        <f t="shared" si="327"/>
        <v>0</v>
      </c>
      <c r="V783" s="409">
        <f t="shared" si="327"/>
        <v>0</v>
      </c>
      <c r="W783" s="409">
        <f t="shared" si="327"/>
        <v>0</v>
      </c>
      <c r="X783" s="55"/>
    </row>
    <row r="784" spans="1:24" ht="27.75" customHeight="1" outlineLevel="3" x14ac:dyDescent="0.35">
      <c r="A784" s="55"/>
      <c r="B784" s="438" t="s">
        <v>365</v>
      </c>
      <c r="C784" s="439" t="s">
        <v>366</v>
      </c>
      <c r="D784" s="440" t="s">
        <v>201</v>
      </c>
      <c r="E784" s="379"/>
      <c r="F784" s="441">
        <f t="shared" si="308"/>
        <v>0</v>
      </c>
      <c r="G784" s="381"/>
      <c r="H784" s="441">
        <f t="shared" si="309"/>
        <v>0</v>
      </c>
      <c r="I784" s="381"/>
      <c r="J784" s="441">
        <f t="shared" si="310"/>
        <v>0</v>
      </c>
      <c r="K784" s="379"/>
      <c r="L784" s="441">
        <f>SUM(L785:L786)</f>
        <v>0</v>
      </c>
      <c r="M784" s="441">
        <f t="shared" ref="M784:W784" si="328">SUM(M785:M786)</f>
        <v>0</v>
      </c>
      <c r="N784" s="441">
        <f t="shared" si="328"/>
        <v>0</v>
      </c>
      <c r="O784" s="441">
        <f t="shared" si="328"/>
        <v>0</v>
      </c>
      <c r="P784" s="441">
        <f t="shared" si="328"/>
        <v>0</v>
      </c>
      <c r="Q784" s="441">
        <f t="shared" si="328"/>
        <v>0</v>
      </c>
      <c r="R784" s="441">
        <f t="shared" si="328"/>
        <v>0</v>
      </c>
      <c r="S784" s="441">
        <f t="shared" si="328"/>
        <v>0</v>
      </c>
      <c r="T784" s="441">
        <f t="shared" si="328"/>
        <v>0</v>
      </c>
      <c r="U784" s="441">
        <f t="shared" si="328"/>
        <v>0</v>
      </c>
      <c r="V784" s="441">
        <f t="shared" si="328"/>
        <v>0</v>
      </c>
      <c r="W784" s="441">
        <f t="shared" si="328"/>
        <v>0</v>
      </c>
      <c r="X784" s="55"/>
    </row>
    <row r="785" spans="1:24" ht="27.75" customHeight="1" outlineLevel="4" x14ac:dyDescent="0.35">
      <c r="A785" s="55"/>
      <c r="B785" s="448" t="s">
        <v>1089</v>
      </c>
      <c r="C785" s="391" t="s">
        <v>1090</v>
      </c>
      <c r="D785" s="392" t="s">
        <v>1103</v>
      </c>
      <c r="E785" s="449"/>
      <c r="F785" s="450">
        <f t="shared" si="308"/>
        <v>0</v>
      </c>
      <c r="G785" s="395"/>
      <c r="H785" s="450">
        <f t="shared" si="309"/>
        <v>0</v>
      </c>
      <c r="I785" s="395"/>
      <c r="J785" s="396">
        <f t="shared" si="310"/>
        <v>0</v>
      </c>
      <c r="K785" s="449"/>
      <c r="L785" s="394">
        <v>0</v>
      </c>
      <c r="M785" s="394">
        <v>0</v>
      </c>
      <c r="N785" s="394">
        <v>0</v>
      </c>
      <c r="O785" s="394">
        <v>0</v>
      </c>
      <c r="P785" s="394">
        <v>0</v>
      </c>
      <c r="Q785" s="394">
        <v>0</v>
      </c>
      <c r="R785" s="394">
        <v>0</v>
      </c>
      <c r="S785" s="394">
        <v>0</v>
      </c>
      <c r="T785" s="394">
        <v>0</v>
      </c>
      <c r="U785" s="394">
        <v>0</v>
      </c>
      <c r="V785" s="394">
        <v>0</v>
      </c>
      <c r="W785" s="394">
        <v>0</v>
      </c>
      <c r="X785" s="55"/>
    </row>
    <row r="786" spans="1:24" ht="27.75" customHeight="1" outlineLevel="4" x14ac:dyDescent="0.35">
      <c r="A786" s="55"/>
      <c r="B786" s="448" t="s">
        <v>1091</v>
      </c>
      <c r="C786" s="391" t="s">
        <v>1092</v>
      </c>
      <c r="D786" s="392" t="s">
        <v>1104</v>
      </c>
      <c r="E786" s="449"/>
      <c r="F786" s="450">
        <f t="shared" si="308"/>
        <v>0</v>
      </c>
      <c r="G786" s="395"/>
      <c r="H786" s="450">
        <f t="shared" si="309"/>
        <v>0</v>
      </c>
      <c r="I786" s="395"/>
      <c r="J786" s="396">
        <f t="shared" si="310"/>
        <v>0</v>
      </c>
      <c r="K786" s="449"/>
      <c r="L786" s="394">
        <v>0</v>
      </c>
      <c r="M786" s="394">
        <v>0</v>
      </c>
      <c r="N786" s="394">
        <v>0</v>
      </c>
      <c r="O786" s="394">
        <v>0</v>
      </c>
      <c r="P786" s="394">
        <v>0</v>
      </c>
      <c r="Q786" s="394">
        <v>0</v>
      </c>
      <c r="R786" s="394">
        <v>0</v>
      </c>
      <c r="S786" s="394">
        <v>0</v>
      </c>
      <c r="T786" s="394">
        <v>0</v>
      </c>
      <c r="U786" s="394">
        <v>0</v>
      </c>
      <c r="V786" s="394">
        <v>0</v>
      </c>
      <c r="W786" s="394">
        <v>0</v>
      </c>
      <c r="X786" s="55"/>
    </row>
    <row r="787" spans="1:24" ht="27.75" customHeight="1" outlineLevel="3" x14ac:dyDescent="0.35">
      <c r="A787" s="55"/>
      <c r="B787" s="438" t="s">
        <v>367</v>
      </c>
      <c r="C787" s="439" t="s">
        <v>368</v>
      </c>
      <c r="D787" s="440" t="s">
        <v>1105</v>
      </c>
      <c r="E787" s="379"/>
      <c r="F787" s="441">
        <f t="shared" si="308"/>
        <v>0</v>
      </c>
      <c r="G787" s="381"/>
      <c r="H787" s="441">
        <f t="shared" si="309"/>
        <v>0</v>
      </c>
      <c r="I787" s="381"/>
      <c r="J787" s="441">
        <f t="shared" si="310"/>
        <v>0</v>
      </c>
      <c r="K787" s="379"/>
      <c r="L787" s="441">
        <f>SUM(L788:L789)</f>
        <v>0</v>
      </c>
      <c r="M787" s="441">
        <f t="shared" ref="M787:W787" si="329">SUM(M788:M789)</f>
        <v>0</v>
      </c>
      <c r="N787" s="441">
        <f t="shared" si="329"/>
        <v>0</v>
      </c>
      <c r="O787" s="441">
        <f t="shared" si="329"/>
        <v>0</v>
      </c>
      <c r="P787" s="441">
        <f t="shared" si="329"/>
        <v>0</v>
      </c>
      <c r="Q787" s="441">
        <f t="shared" si="329"/>
        <v>0</v>
      </c>
      <c r="R787" s="441">
        <f t="shared" si="329"/>
        <v>0</v>
      </c>
      <c r="S787" s="441">
        <f t="shared" si="329"/>
        <v>0</v>
      </c>
      <c r="T787" s="441">
        <f t="shared" si="329"/>
        <v>0</v>
      </c>
      <c r="U787" s="441">
        <f t="shared" si="329"/>
        <v>0</v>
      </c>
      <c r="V787" s="441">
        <f t="shared" si="329"/>
        <v>0</v>
      </c>
      <c r="W787" s="441">
        <f t="shared" si="329"/>
        <v>0</v>
      </c>
      <c r="X787" s="55"/>
    </row>
    <row r="788" spans="1:24" ht="27.75" customHeight="1" outlineLevel="4" x14ac:dyDescent="0.35">
      <c r="A788" s="55"/>
      <c r="B788" s="448" t="s">
        <v>1093</v>
      </c>
      <c r="C788" s="391" t="s">
        <v>1094</v>
      </c>
      <c r="D788" s="392" t="s">
        <v>1512</v>
      </c>
      <c r="E788" s="449"/>
      <c r="F788" s="450">
        <f t="shared" si="308"/>
        <v>0</v>
      </c>
      <c r="G788" s="395"/>
      <c r="H788" s="450">
        <f t="shared" si="309"/>
        <v>0</v>
      </c>
      <c r="I788" s="395"/>
      <c r="J788" s="396">
        <f t="shared" si="310"/>
        <v>0</v>
      </c>
      <c r="K788" s="449"/>
      <c r="L788" s="394">
        <v>0</v>
      </c>
      <c r="M788" s="394">
        <v>0</v>
      </c>
      <c r="N788" s="394">
        <v>0</v>
      </c>
      <c r="O788" s="394">
        <v>0</v>
      </c>
      <c r="P788" s="394">
        <v>0</v>
      </c>
      <c r="Q788" s="394">
        <v>0</v>
      </c>
      <c r="R788" s="394">
        <v>0</v>
      </c>
      <c r="S788" s="394">
        <v>0</v>
      </c>
      <c r="T788" s="394">
        <v>0</v>
      </c>
      <c r="U788" s="394">
        <v>0</v>
      </c>
      <c r="V788" s="394">
        <v>0</v>
      </c>
      <c r="W788" s="394">
        <v>0</v>
      </c>
      <c r="X788" s="55"/>
    </row>
    <row r="789" spans="1:24" ht="27.75" customHeight="1" outlineLevel="4" x14ac:dyDescent="0.35">
      <c r="A789" s="55"/>
      <c r="B789" s="448" t="s">
        <v>1095</v>
      </c>
      <c r="C789" s="391" t="s">
        <v>1096</v>
      </c>
      <c r="D789" s="392" t="s">
        <v>1513</v>
      </c>
      <c r="E789" s="449"/>
      <c r="F789" s="450">
        <f t="shared" si="308"/>
        <v>0</v>
      </c>
      <c r="G789" s="395"/>
      <c r="H789" s="450">
        <f t="shared" si="309"/>
        <v>0</v>
      </c>
      <c r="I789" s="395"/>
      <c r="J789" s="396">
        <f t="shared" si="310"/>
        <v>0</v>
      </c>
      <c r="K789" s="449"/>
      <c r="L789" s="394">
        <v>0</v>
      </c>
      <c r="M789" s="394">
        <v>0</v>
      </c>
      <c r="N789" s="394">
        <v>0</v>
      </c>
      <c r="O789" s="394">
        <v>0</v>
      </c>
      <c r="P789" s="394">
        <v>0</v>
      </c>
      <c r="Q789" s="394">
        <v>0</v>
      </c>
      <c r="R789" s="394">
        <v>0</v>
      </c>
      <c r="S789" s="394">
        <v>0</v>
      </c>
      <c r="T789" s="394">
        <v>0</v>
      </c>
      <c r="U789" s="394">
        <v>0</v>
      </c>
      <c r="V789" s="394">
        <v>0</v>
      </c>
      <c r="W789" s="394">
        <v>0</v>
      </c>
      <c r="X789" s="55"/>
    </row>
    <row r="790" spans="1:24" ht="27.75" customHeight="1" outlineLevel="3" x14ac:dyDescent="0.35">
      <c r="A790" s="55"/>
      <c r="B790" s="438" t="s">
        <v>369</v>
      </c>
      <c r="C790" s="439" t="s">
        <v>370</v>
      </c>
      <c r="D790" s="440" t="s">
        <v>202</v>
      </c>
      <c r="E790" s="379"/>
      <c r="F790" s="441">
        <f t="shared" si="308"/>
        <v>0</v>
      </c>
      <c r="G790" s="381"/>
      <c r="H790" s="441">
        <f t="shared" si="309"/>
        <v>0</v>
      </c>
      <c r="I790" s="381"/>
      <c r="J790" s="441">
        <f t="shared" si="310"/>
        <v>0</v>
      </c>
      <c r="K790" s="379"/>
      <c r="L790" s="441">
        <f>SUM(L791:L792)</f>
        <v>0</v>
      </c>
      <c r="M790" s="441">
        <f t="shared" ref="M790:W790" si="330">SUM(M791:M792)</f>
        <v>0</v>
      </c>
      <c r="N790" s="441">
        <f t="shared" si="330"/>
        <v>0</v>
      </c>
      <c r="O790" s="441">
        <f t="shared" si="330"/>
        <v>0</v>
      </c>
      <c r="P790" s="441">
        <f t="shared" si="330"/>
        <v>0</v>
      </c>
      <c r="Q790" s="441">
        <f t="shared" si="330"/>
        <v>0</v>
      </c>
      <c r="R790" s="441">
        <f t="shared" si="330"/>
        <v>0</v>
      </c>
      <c r="S790" s="441">
        <f t="shared" si="330"/>
        <v>0</v>
      </c>
      <c r="T790" s="441">
        <f t="shared" si="330"/>
        <v>0</v>
      </c>
      <c r="U790" s="441">
        <f t="shared" si="330"/>
        <v>0</v>
      </c>
      <c r="V790" s="441">
        <f t="shared" si="330"/>
        <v>0</v>
      </c>
      <c r="W790" s="441">
        <f t="shared" si="330"/>
        <v>0</v>
      </c>
      <c r="X790" s="55"/>
    </row>
    <row r="791" spans="1:24" ht="27.75" customHeight="1" outlineLevel="4" x14ac:dyDescent="0.35">
      <c r="A791" s="55"/>
      <c r="B791" s="448" t="s">
        <v>1097</v>
      </c>
      <c r="C791" s="391" t="s">
        <v>1098</v>
      </c>
      <c r="D791" s="392" t="s">
        <v>1099</v>
      </c>
      <c r="E791" s="449"/>
      <c r="F791" s="450">
        <f t="shared" si="308"/>
        <v>0</v>
      </c>
      <c r="G791" s="395"/>
      <c r="H791" s="450">
        <f t="shared" si="309"/>
        <v>0</v>
      </c>
      <c r="I791" s="395"/>
      <c r="J791" s="396">
        <f t="shared" si="310"/>
        <v>0</v>
      </c>
      <c r="K791" s="449"/>
      <c r="L791" s="394">
        <v>0</v>
      </c>
      <c r="M791" s="394">
        <v>0</v>
      </c>
      <c r="N791" s="394">
        <v>0</v>
      </c>
      <c r="O791" s="394">
        <v>0</v>
      </c>
      <c r="P791" s="394">
        <v>0</v>
      </c>
      <c r="Q791" s="394">
        <v>0</v>
      </c>
      <c r="R791" s="394">
        <v>0</v>
      </c>
      <c r="S791" s="394">
        <v>0</v>
      </c>
      <c r="T791" s="394">
        <v>0</v>
      </c>
      <c r="U791" s="394">
        <v>0</v>
      </c>
      <c r="V791" s="394">
        <v>0</v>
      </c>
      <c r="W791" s="394">
        <v>0</v>
      </c>
      <c r="X791" s="55"/>
    </row>
    <row r="792" spans="1:24" ht="27.75" customHeight="1" outlineLevel="4" x14ac:dyDescent="0.35">
      <c r="A792" s="55"/>
      <c r="B792" s="448" t="s">
        <v>1100</v>
      </c>
      <c r="C792" s="391" t="s">
        <v>1101</v>
      </c>
      <c r="D792" s="392" t="s">
        <v>1102</v>
      </c>
      <c r="E792" s="449"/>
      <c r="F792" s="450">
        <f t="shared" si="308"/>
        <v>0</v>
      </c>
      <c r="G792" s="395"/>
      <c r="H792" s="450">
        <f t="shared" si="309"/>
        <v>0</v>
      </c>
      <c r="I792" s="395"/>
      <c r="J792" s="396">
        <f t="shared" si="310"/>
        <v>0</v>
      </c>
      <c r="K792" s="449"/>
      <c r="L792" s="394">
        <v>0</v>
      </c>
      <c r="M792" s="394">
        <v>0</v>
      </c>
      <c r="N792" s="394">
        <v>0</v>
      </c>
      <c r="O792" s="394">
        <v>0</v>
      </c>
      <c r="P792" s="394">
        <v>0</v>
      </c>
      <c r="Q792" s="394">
        <v>0</v>
      </c>
      <c r="R792" s="394">
        <v>0</v>
      </c>
      <c r="S792" s="394">
        <v>0</v>
      </c>
      <c r="T792" s="394">
        <v>0</v>
      </c>
      <c r="U792" s="394">
        <v>0</v>
      </c>
      <c r="V792" s="394">
        <v>0</v>
      </c>
      <c r="W792" s="394">
        <v>0</v>
      </c>
      <c r="X792" s="55"/>
    </row>
    <row r="793" spans="1:24" ht="15" thickBot="1" x14ac:dyDescent="0.4">
      <c r="A793" s="55"/>
      <c r="B793" s="56"/>
      <c r="C793" s="57"/>
      <c r="D793" s="87"/>
      <c r="E793" s="59"/>
      <c r="F793" s="59"/>
      <c r="G793" s="57"/>
      <c r="H793" s="59"/>
      <c r="I793" s="57"/>
      <c r="J793" s="59"/>
      <c r="K793" s="59"/>
      <c r="L793" s="59"/>
      <c r="M793" s="59"/>
      <c r="N793" s="59"/>
      <c r="O793" s="59"/>
      <c r="P793" s="59"/>
      <c r="Q793" s="59"/>
      <c r="R793" s="59"/>
      <c r="S793" s="59"/>
      <c r="T793" s="59"/>
      <c r="U793" s="59"/>
      <c r="V793" s="59"/>
      <c r="W793" s="59"/>
      <c r="X793" s="55"/>
    </row>
    <row r="794" spans="1:24" ht="15" thickBot="1" x14ac:dyDescent="0.4">
      <c r="A794" s="55"/>
      <c r="B794" s="56"/>
      <c r="C794" s="57"/>
      <c r="D794" s="58" t="s">
        <v>371</v>
      </c>
      <c r="E794" s="59"/>
      <c r="F794" s="24">
        <f>+F15+F71+F77+F98+F280+F440+F475+F508+F663+F762</f>
        <v>40482165.49000001</v>
      </c>
      <c r="G794" s="1"/>
      <c r="H794" s="24">
        <f>+H15+H71+H77+H98+H280+H440+H475+H508+H663+H762</f>
        <v>10264119.520999998</v>
      </c>
      <c r="I794" s="53">
        <f>+I15+I71+I77+I98+I280+I440+I475+I508+I663+I762</f>
        <v>0</v>
      </c>
      <c r="J794" s="24">
        <f>+J15+J71+J77+J98+J280+J440+J475+J508+J663+J762</f>
        <v>30218045.969000001</v>
      </c>
      <c r="K794" s="52"/>
      <c r="L794" s="51">
        <f t="shared" ref="L794:W794" si="331">+L15+L71+L77+L98+L280+L440+L475+L508+L663+L762</f>
        <v>3224954.13</v>
      </c>
      <c r="M794" s="24">
        <f t="shared" si="331"/>
        <v>1241974.9310000001</v>
      </c>
      <c r="N794" s="24">
        <f t="shared" si="331"/>
        <v>3464296.4899999993</v>
      </c>
      <c r="O794" s="24">
        <f t="shared" si="331"/>
        <v>2332893.9699999997</v>
      </c>
      <c r="P794" s="24">
        <f t="shared" si="331"/>
        <v>3203859.156</v>
      </c>
      <c r="Q794" s="24">
        <f t="shared" si="331"/>
        <v>2836136.9899999998</v>
      </c>
      <c r="R794" s="24">
        <f t="shared" si="331"/>
        <v>4766640.6500000004</v>
      </c>
      <c r="S794" s="24">
        <f t="shared" si="331"/>
        <v>5036507.6960000005</v>
      </c>
      <c r="T794" s="24">
        <f t="shared" si="331"/>
        <v>3806795.4099999992</v>
      </c>
      <c r="U794" s="24">
        <f t="shared" si="331"/>
        <v>3680001.284</v>
      </c>
      <c r="V794" s="24">
        <f t="shared" si="331"/>
        <v>3438146.5929999999</v>
      </c>
      <c r="W794" s="24">
        <f t="shared" si="331"/>
        <v>3449958.1899999995</v>
      </c>
    </row>
    <row r="795" spans="1:24" x14ac:dyDescent="0.35">
      <c r="A795" s="55"/>
      <c r="B795" s="56"/>
      <c r="C795" s="57"/>
      <c r="D795" s="58"/>
      <c r="E795" s="59"/>
      <c r="F795" s="54"/>
      <c r="G795" s="57"/>
      <c r="H795" s="54"/>
      <c r="I795" s="54"/>
      <c r="J795" s="54"/>
      <c r="K795" s="54"/>
      <c r="L795" s="54"/>
      <c r="M795" s="54"/>
      <c r="P795" s="63"/>
      <c r="Q795" s="63"/>
      <c r="R795" s="63"/>
      <c r="S795" s="63"/>
      <c r="T795" s="63"/>
      <c r="U795" s="63"/>
      <c r="V795" s="63"/>
      <c r="X795" s="55"/>
    </row>
    <row r="796" spans="1:24" x14ac:dyDescent="0.35">
      <c r="A796" s="55"/>
      <c r="B796" s="56"/>
      <c r="C796" s="57"/>
      <c r="D796" s="58"/>
      <c r="E796" s="59"/>
      <c r="F796" s="54"/>
      <c r="G796" s="57"/>
      <c r="H796" s="54"/>
      <c r="I796" s="54"/>
      <c r="J796" s="54"/>
      <c r="K796" s="54"/>
      <c r="L796" s="54"/>
      <c r="M796" s="54"/>
      <c r="N796" s="54"/>
      <c r="O796" s="54"/>
      <c r="P796" s="63"/>
      <c r="Q796" s="63"/>
      <c r="R796" s="63"/>
      <c r="S796" s="63"/>
      <c r="T796" s="63"/>
      <c r="U796" s="63"/>
      <c r="V796" s="63"/>
      <c r="W796" s="317"/>
      <c r="X796" s="55"/>
    </row>
    <row r="797" spans="1:24" x14ac:dyDescent="0.35">
      <c r="A797" s="60"/>
      <c r="B797" s="60"/>
      <c r="C797" s="60"/>
      <c r="D797" s="60"/>
      <c r="E797" s="60"/>
      <c r="F797" s="60"/>
      <c r="G797" s="60"/>
      <c r="H797" s="60"/>
      <c r="I797" s="60"/>
      <c r="J797" s="60"/>
      <c r="K797" s="60"/>
      <c r="L797" s="208"/>
      <c r="M797" s="60"/>
      <c r="N797" s="54"/>
      <c r="O797" s="54"/>
      <c r="P797" s="63"/>
      <c r="Q797" s="63"/>
      <c r="R797" s="63"/>
      <c r="S797" s="63"/>
      <c r="T797" s="63"/>
      <c r="U797" s="63"/>
      <c r="V797" s="63"/>
      <c r="W797" s="317"/>
      <c r="X797" s="60"/>
    </row>
    <row r="798" spans="1:24" x14ac:dyDescent="0.35">
      <c r="A798" s="60"/>
      <c r="B798" s="60"/>
      <c r="C798" s="60"/>
      <c r="D798" s="60"/>
      <c r="E798" s="60"/>
      <c r="F798" s="60"/>
      <c r="G798" s="60"/>
      <c r="H798" s="60"/>
      <c r="I798" s="60"/>
      <c r="J798" s="60"/>
      <c r="K798" s="60"/>
      <c r="L798" s="60"/>
      <c r="M798" s="60"/>
      <c r="N798" s="60"/>
      <c r="O798" s="60"/>
      <c r="P798" s="63"/>
      <c r="Q798" s="63"/>
      <c r="R798" s="63"/>
      <c r="S798" s="63"/>
      <c r="T798" s="63"/>
      <c r="U798" s="63"/>
      <c r="V798" s="63"/>
      <c r="W798" s="60"/>
      <c r="X798" s="60"/>
    </row>
    <row r="799" spans="1:24" x14ac:dyDescent="0.35">
      <c r="A799" s="61"/>
      <c r="B799" s="62"/>
      <c r="C799" s="63"/>
      <c r="D799" s="63"/>
      <c r="E799" s="63"/>
      <c r="F799" s="63"/>
      <c r="G799" s="63"/>
      <c r="H799" s="63"/>
      <c r="I799" s="63"/>
      <c r="J799" s="63"/>
      <c r="K799" s="63"/>
      <c r="L799" s="63"/>
      <c r="M799" s="63"/>
      <c r="N799" s="63"/>
      <c r="O799" s="63"/>
      <c r="P799" s="63"/>
      <c r="Q799" s="63"/>
      <c r="R799" s="63"/>
      <c r="S799" s="63"/>
      <c r="T799" s="63"/>
      <c r="U799" s="63"/>
      <c r="V799" s="63"/>
      <c r="W799" s="63"/>
      <c r="X799" s="63"/>
    </row>
    <row r="800" spans="1:24" x14ac:dyDescent="0.35">
      <c r="A800" s="86"/>
      <c r="B800" s="86"/>
      <c r="C800" s="86"/>
      <c r="D800" s="86"/>
      <c r="E800" s="63"/>
      <c r="F800" s="63"/>
      <c r="G800" s="63"/>
      <c r="H800" s="63"/>
      <c r="I800" s="63"/>
      <c r="J800" s="63"/>
      <c r="K800" s="63"/>
      <c r="L800" s="63"/>
      <c r="M800" s="63"/>
      <c r="N800" s="63"/>
      <c r="O800" s="63"/>
      <c r="P800" s="63"/>
      <c r="Q800" s="63"/>
      <c r="R800" s="63"/>
      <c r="S800" s="63"/>
      <c r="T800" s="63"/>
      <c r="U800" s="63"/>
      <c r="V800" s="63"/>
      <c r="W800" s="63"/>
      <c r="X800" s="63"/>
    </row>
    <row r="801" spans="1:24" x14ac:dyDescent="0.35">
      <c r="A801" s="64"/>
      <c r="B801" s="64"/>
      <c r="C801" s="64"/>
      <c r="D801" s="64"/>
      <c r="E801" s="64"/>
      <c r="F801" s="64"/>
      <c r="G801" s="65"/>
      <c r="H801" s="65"/>
      <c r="I801" s="63"/>
      <c r="J801" s="63"/>
      <c r="K801" s="63"/>
      <c r="L801" s="63"/>
      <c r="M801" s="63"/>
      <c r="N801" s="63"/>
      <c r="O801" s="63"/>
      <c r="P801" s="63"/>
      <c r="Q801" s="63"/>
      <c r="R801" s="63"/>
      <c r="S801" s="63"/>
      <c r="T801" s="63"/>
      <c r="U801" s="63"/>
      <c r="V801" s="63"/>
      <c r="W801" s="63"/>
      <c r="X801" s="63"/>
    </row>
    <row r="802" spans="1:24" x14ac:dyDescent="0.35">
      <c r="A802" s="66"/>
      <c r="B802" s="64"/>
      <c r="C802" s="64"/>
      <c r="D802" s="64"/>
      <c r="E802" s="64"/>
      <c r="F802" s="67"/>
      <c r="G802" s="65"/>
      <c r="H802" s="65"/>
      <c r="I802" s="63"/>
      <c r="J802" s="63"/>
      <c r="K802" s="63"/>
      <c r="L802" s="63"/>
      <c r="M802" s="63"/>
      <c r="N802" s="63"/>
      <c r="O802" s="63"/>
      <c r="P802" s="63"/>
      <c r="Q802" s="63"/>
      <c r="R802" s="63"/>
      <c r="S802" s="63"/>
      <c r="T802" s="63"/>
      <c r="U802" s="63"/>
      <c r="V802" s="63"/>
      <c r="W802" s="63"/>
      <c r="X802" s="63"/>
    </row>
    <row r="803" spans="1:24" x14ac:dyDescent="0.35">
      <c r="A803" s="349" t="s">
        <v>205</v>
      </c>
      <c r="B803" s="349"/>
      <c r="C803" s="349"/>
      <c r="D803" s="349"/>
      <c r="E803" s="349"/>
      <c r="F803" s="349"/>
      <c r="G803" s="63"/>
      <c r="H803" s="63"/>
      <c r="I803" s="63"/>
      <c r="J803" s="63"/>
      <c r="K803" s="63"/>
      <c r="L803" s="63"/>
      <c r="M803" s="63"/>
      <c r="N803" s="63"/>
      <c r="O803" s="63"/>
      <c r="P803" s="63"/>
      <c r="Q803" s="63"/>
      <c r="R803" s="63"/>
      <c r="S803" s="63"/>
      <c r="T803" s="63"/>
      <c r="U803" s="63"/>
      <c r="V803" s="63"/>
      <c r="W803" s="63"/>
      <c r="X803" s="63"/>
    </row>
    <row r="804" spans="1:24" x14ac:dyDescent="0.35">
      <c r="A804" s="61"/>
      <c r="B804" s="64"/>
      <c r="C804" s="64"/>
      <c r="D804" s="64"/>
      <c r="E804" s="64"/>
      <c r="F804" s="64"/>
      <c r="G804" s="63"/>
      <c r="H804" s="63"/>
      <c r="I804" s="63"/>
      <c r="J804" s="63"/>
      <c r="K804" s="63"/>
      <c r="L804" s="63"/>
      <c r="M804" s="63"/>
      <c r="N804" s="63"/>
      <c r="O804" s="63"/>
      <c r="P804" s="63"/>
      <c r="Q804" s="63"/>
      <c r="R804" s="63"/>
      <c r="S804" s="63"/>
      <c r="T804" s="63"/>
      <c r="U804" s="63"/>
      <c r="V804" s="63"/>
      <c r="W804" s="63"/>
      <c r="X804" s="63"/>
    </row>
    <row r="805" spans="1:24" x14ac:dyDescent="0.35">
      <c r="A805" s="61"/>
      <c r="B805" s="63"/>
      <c r="C805" s="63"/>
      <c r="D805" s="63"/>
      <c r="E805" s="63"/>
      <c r="F805" s="63"/>
      <c r="G805" s="63"/>
      <c r="H805" s="63"/>
      <c r="I805" s="63"/>
      <c r="J805" s="63"/>
      <c r="K805" s="63"/>
      <c r="L805" s="63"/>
      <c r="M805" s="63"/>
      <c r="N805" s="63"/>
      <c r="O805" s="63"/>
      <c r="P805" s="63"/>
      <c r="Q805" s="63"/>
      <c r="R805" s="63"/>
      <c r="S805" s="63"/>
      <c r="T805" s="63"/>
      <c r="U805" s="63"/>
      <c r="V805" s="63"/>
      <c r="W805" s="63"/>
      <c r="X805" s="63"/>
    </row>
    <row r="806" spans="1:24" x14ac:dyDescent="0.35">
      <c r="A806" s="61"/>
      <c r="B806" s="63"/>
      <c r="C806" s="63"/>
      <c r="D806" s="63"/>
      <c r="E806" s="63"/>
      <c r="F806" s="63"/>
      <c r="G806" s="63"/>
      <c r="H806" s="63"/>
      <c r="I806" s="63"/>
      <c r="J806" s="63"/>
      <c r="K806" s="63"/>
      <c r="L806" s="63"/>
      <c r="M806" s="63"/>
      <c r="N806" s="63"/>
      <c r="O806" s="63"/>
      <c r="P806" s="63"/>
      <c r="Q806" s="63"/>
      <c r="R806" s="63"/>
      <c r="S806" s="63"/>
      <c r="T806" s="63"/>
      <c r="U806" s="63"/>
      <c r="V806" s="63"/>
      <c r="W806" s="63"/>
      <c r="X806" s="63"/>
    </row>
    <row r="807" spans="1:24" x14ac:dyDescent="0.35">
      <c r="A807" s="61"/>
      <c r="B807" s="63"/>
      <c r="C807" s="63"/>
      <c r="D807" s="63"/>
      <c r="E807" s="63"/>
      <c r="F807" s="63"/>
      <c r="G807" s="63"/>
      <c r="H807" s="63"/>
      <c r="I807" s="63"/>
      <c r="J807" s="63"/>
      <c r="K807" s="63"/>
      <c r="L807" s="63"/>
      <c r="M807" s="63"/>
      <c r="N807" s="63"/>
      <c r="O807" s="63"/>
      <c r="P807" s="63"/>
      <c r="Q807" s="63"/>
      <c r="R807" s="63"/>
      <c r="S807" s="63"/>
      <c r="T807" s="63"/>
      <c r="U807" s="63"/>
      <c r="V807" s="63"/>
      <c r="W807" s="63"/>
      <c r="X807" s="63"/>
    </row>
    <row r="808" spans="1:24" x14ac:dyDescent="0.35">
      <c r="A808" s="61"/>
      <c r="B808" s="63"/>
      <c r="C808" s="63"/>
      <c r="D808" s="63"/>
      <c r="E808" s="63"/>
      <c r="F808" s="63"/>
      <c r="G808" s="63"/>
      <c r="H808" s="63"/>
      <c r="I808" s="63"/>
      <c r="J808" s="63"/>
      <c r="K808" s="63"/>
      <c r="L808" s="63"/>
      <c r="M808" s="63"/>
      <c r="N808" s="63"/>
      <c r="O808" s="63"/>
      <c r="P808" s="63"/>
      <c r="Q808" s="63"/>
      <c r="R808" s="63"/>
      <c r="S808" s="63"/>
      <c r="T808" s="63"/>
      <c r="U808" s="63"/>
      <c r="V808" s="63"/>
      <c r="W808" s="63"/>
      <c r="X808" s="63"/>
    </row>
    <row r="809" spans="1:24" x14ac:dyDescent="0.35">
      <c r="A809" s="61"/>
      <c r="B809" s="63"/>
      <c r="C809" s="63"/>
      <c r="D809" s="63"/>
      <c r="E809" s="63"/>
      <c r="F809" s="63"/>
      <c r="G809" s="63"/>
      <c r="H809" s="63"/>
      <c r="I809" s="63"/>
      <c r="J809" s="63"/>
      <c r="K809" s="63"/>
      <c r="L809" s="63"/>
      <c r="M809" s="63"/>
      <c r="N809" s="63"/>
      <c r="O809" s="63"/>
      <c r="P809" s="63"/>
      <c r="Q809" s="63"/>
      <c r="R809" s="63"/>
      <c r="S809" s="63"/>
      <c r="T809" s="63"/>
      <c r="U809" s="63"/>
      <c r="V809" s="63"/>
      <c r="W809" s="63"/>
      <c r="X809" s="63"/>
    </row>
    <row r="810" spans="1:24" x14ac:dyDescent="0.35">
      <c r="A810" s="55"/>
      <c r="B810" s="68"/>
      <c r="C810" s="55"/>
      <c r="D810" s="69"/>
      <c r="E810" s="55"/>
      <c r="F810" s="55"/>
      <c r="G810" s="55"/>
      <c r="H810" s="55"/>
      <c r="I810" s="55"/>
      <c r="J810" s="55"/>
      <c r="K810" s="55"/>
      <c r="L810" s="55"/>
      <c r="M810" s="55"/>
      <c r="N810" s="55"/>
      <c r="O810" s="55"/>
      <c r="P810" s="55"/>
      <c r="Q810" s="55"/>
      <c r="R810" s="55"/>
      <c r="S810" s="55"/>
      <c r="T810" s="55"/>
      <c r="U810" s="55"/>
      <c r="V810" s="55"/>
      <c r="W810" s="55"/>
      <c r="X810" s="55"/>
    </row>
    <row r="811" spans="1:24" x14ac:dyDescent="0.35">
      <c r="A811" s="55"/>
      <c r="B811" s="68"/>
      <c r="C811" s="55"/>
      <c r="D811" s="69"/>
      <c r="E811" s="55"/>
      <c r="F811" s="55"/>
      <c r="G811" s="55"/>
      <c r="H811" s="55"/>
      <c r="I811" s="55"/>
      <c r="J811" s="55"/>
      <c r="K811" s="55"/>
      <c r="L811" s="55"/>
      <c r="M811" s="55"/>
      <c r="N811" s="55"/>
      <c r="O811" s="55"/>
      <c r="P811" s="55"/>
      <c r="Q811" s="55"/>
      <c r="R811" s="55"/>
      <c r="S811" s="55"/>
      <c r="T811" s="55"/>
      <c r="U811" s="55"/>
      <c r="V811" s="55"/>
      <c r="W811" s="55"/>
      <c r="X811" s="55"/>
    </row>
    <row r="812" spans="1:24" x14ac:dyDescent="0.35">
      <c r="A812" s="55"/>
      <c r="B812" s="68"/>
      <c r="C812" s="55"/>
      <c r="D812" s="69"/>
      <c r="E812" s="55"/>
      <c r="F812" s="55"/>
      <c r="G812" s="55"/>
      <c r="H812" s="55"/>
      <c r="I812" s="55"/>
      <c r="J812" s="55"/>
      <c r="K812" s="55"/>
      <c r="L812" s="55"/>
      <c r="M812" s="55"/>
      <c r="N812" s="55"/>
      <c r="O812" s="55"/>
      <c r="P812" s="55"/>
      <c r="Q812" s="55"/>
      <c r="R812" s="55"/>
      <c r="S812" s="55"/>
      <c r="T812" s="55"/>
      <c r="U812" s="55"/>
      <c r="V812" s="55"/>
      <c r="W812" s="55"/>
      <c r="X812" s="55"/>
    </row>
    <row r="813" spans="1:24" x14ac:dyDescent="0.35">
      <c r="A813" s="55"/>
      <c r="B813" s="68"/>
      <c r="C813" s="55"/>
      <c r="D813" s="69"/>
      <c r="E813" s="55"/>
      <c r="F813" s="55"/>
      <c r="G813" s="55"/>
      <c r="H813" s="55"/>
      <c r="I813" s="55"/>
      <c r="J813" s="55"/>
      <c r="K813" s="55"/>
      <c r="L813" s="55"/>
      <c r="M813" s="55"/>
      <c r="N813" s="55"/>
      <c r="O813" s="55"/>
      <c r="P813" s="55"/>
      <c r="Q813" s="55"/>
      <c r="R813" s="55"/>
      <c r="S813" s="55"/>
      <c r="T813" s="55"/>
      <c r="U813" s="55"/>
      <c r="V813" s="55"/>
      <c r="W813" s="55"/>
      <c r="X813" s="55"/>
    </row>
  </sheetData>
  <protectedRanges>
    <protectedRange sqref="A803" name="M_NombreTesorero_1_5"/>
  </protectedRanges>
  <mergeCells count="10">
    <mergeCell ref="B7:F7"/>
    <mergeCell ref="B13:B14"/>
    <mergeCell ref="C13:C14"/>
    <mergeCell ref="D13:D14"/>
    <mergeCell ref="F13:F14"/>
    <mergeCell ref="H13:H14"/>
    <mergeCell ref="J13:J14"/>
    <mergeCell ref="L13:O13"/>
    <mergeCell ref="P13:W13"/>
    <mergeCell ref="A803:F803"/>
  </mergeCells>
  <printOptions horizontalCentered="1"/>
  <pageMargins left="0.39370078740157483" right="0.23622047244094491" top="0.47244094488188981" bottom="0.47244094488188981" header="0.31496062992125984" footer="0.31496062992125984"/>
  <pageSetup scale="60" fitToHeight="0" orientation="landscape" horizontalDpi="4294967293" r:id="rId1"/>
  <headerFooter>
    <oddFooter>&amp;CPágina &amp;P de &amp;N</oddFooter>
  </headerFooter>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H70"/>
  <sheetViews>
    <sheetView workbookViewId="0">
      <pane ySplit="15" topLeftCell="A16" activePane="bottomLeft" state="frozen"/>
      <selection pane="bottomLeft" activeCell="B11" sqref="B11"/>
    </sheetView>
  </sheetViews>
  <sheetFormatPr baseColWidth="10" defaultColWidth="0" defaultRowHeight="14" zeroHeight="1" outlineLevelRow="1" x14ac:dyDescent="0.3"/>
  <cols>
    <col min="1" max="1" width="4" style="18" customWidth="1"/>
    <col min="2" max="2" width="65.54296875" style="18" customWidth="1"/>
    <col min="3" max="6" width="13.81640625" style="18" customWidth="1"/>
    <col min="7" max="7" width="3.81640625" style="18" customWidth="1"/>
    <col min="8" max="8" width="0" style="18" hidden="1" customWidth="1"/>
    <col min="9" max="16384" width="11.453125" style="18" hidden="1"/>
  </cols>
  <sheetData>
    <row r="1" spans="1:7" x14ac:dyDescent="0.3">
      <c r="A1" s="208"/>
      <c r="B1" s="208"/>
      <c r="C1" s="208"/>
      <c r="D1" s="208"/>
      <c r="E1" s="208"/>
      <c r="F1" s="208"/>
      <c r="G1" s="208"/>
    </row>
    <row r="2" spans="1:7" x14ac:dyDescent="0.3">
      <c r="A2" s="208"/>
      <c r="B2" s="208"/>
      <c r="C2" s="208"/>
      <c r="D2" s="208"/>
      <c r="E2" s="208"/>
      <c r="F2" s="208"/>
      <c r="G2" s="208"/>
    </row>
    <row r="3" spans="1:7" x14ac:dyDescent="0.3">
      <c r="A3" s="208"/>
      <c r="B3" s="208"/>
      <c r="C3" s="208"/>
      <c r="D3" s="208"/>
      <c r="E3" s="208"/>
      <c r="F3" s="208"/>
      <c r="G3" s="208"/>
    </row>
    <row r="4" spans="1:7" x14ac:dyDescent="0.3">
      <c r="A4" s="208"/>
      <c r="B4" s="208"/>
      <c r="C4" s="208"/>
      <c r="D4" s="208"/>
      <c r="E4" s="208"/>
      <c r="F4" s="208"/>
      <c r="G4" s="208"/>
    </row>
    <row r="5" spans="1:7" x14ac:dyDescent="0.3">
      <c r="A5" s="208"/>
      <c r="B5" s="208"/>
      <c r="C5" s="208"/>
      <c r="D5" s="208"/>
      <c r="E5" s="208"/>
      <c r="F5" s="208"/>
      <c r="G5" s="208"/>
    </row>
    <row r="6" spans="1:7" x14ac:dyDescent="0.3">
      <c r="A6" s="208"/>
      <c r="B6" s="208"/>
      <c r="C6" s="208"/>
      <c r="D6" s="208"/>
      <c r="E6" s="208"/>
      <c r="F6" s="208"/>
      <c r="G6" s="208"/>
    </row>
    <row r="7" spans="1:7" x14ac:dyDescent="0.3">
      <c r="A7" s="208"/>
      <c r="B7" s="208"/>
      <c r="C7" s="208"/>
      <c r="D7" s="208"/>
      <c r="E7" s="208"/>
      <c r="F7" s="208"/>
      <c r="G7" s="208"/>
    </row>
    <row r="8" spans="1:7" s="20" customFormat="1" ht="30.65" customHeight="1" x14ac:dyDescent="0.35">
      <c r="A8" s="337" t="s">
        <v>1518</v>
      </c>
      <c r="B8" s="362"/>
      <c r="C8" s="362"/>
      <c r="D8" s="362"/>
      <c r="E8" s="362"/>
      <c r="F8" s="362"/>
      <c r="G8" s="213"/>
    </row>
    <row r="9" spans="1:7" s="20" customFormat="1" x14ac:dyDescent="0.3">
      <c r="A9" s="254"/>
      <c r="B9" s="210"/>
      <c r="C9" s="210"/>
      <c r="D9" s="210"/>
      <c r="E9" s="210"/>
      <c r="F9" s="210"/>
      <c r="G9" s="210"/>
    </row>
    <row r="10" spans="1:7" x14ac:dyDescent="0.3">
      <c r="A10" s="208"/>
      <c r="B10" s="208"/>
      <c r="C10" s="208"/>
      <c r="D10" s="208"/>
      <c r="E10" s="211" t="s">
        <v>122</v>
      </c>
      <c r="F10" s="212"/>
      <c r="G10" s="208"/>
    </row>
    <row r="11" spans="1:7" x14ac:dyDescent="0.3">
      <c r="A11" s="208"/>
      <c r="B11" s="208"/>
      <c r="C11" s="208"/>
      <c r="D11" s="208"/>
      <c r="E11" s="211"/>
      <c r="F11" s="141"/>
      <c r="G11" s="208"/>
    </row>
    <row r="12" spans="1:7" x14ac:dyDescent="0.3">
      <c r="A12" s="208"/>
      <c r="B12" s="208"/>
      <c r="C12" s="208"/>
      <c r="D12" s="208"/>
      <c r="E12" s="211" t="s">
        <v>123</v>
      </c>
      <c r="F12" s="212"/>
      <c r="G12" s="208"/>
    </row>
    <row r="13" spans="1:7" x14ac:dyDescent="0.3">
      <c r="A13" s="208"/>
      <c r="B13" s="208"/>
      <c r="C13" s="208"/>
      <c r="D13" s="208"/>
      <c r="E13" s="211"/>
      <c r="F13" s="141"/>
      <c r="G13" s="208"/>
    </row>
    <row r="14" spans="1:7" s="28" customFormat="1" ht="21.65" customHeight="1" x14ac:dyDescent="0.3">
      <c r="A14" s="60"/>
      <c r="B14" s="363" t="s">
        <v>87</v>
      </c>
      <c r="C14" s="366" t="s">
        <v>1825</v>
      </c>
      <c r="D14" s="365">
        <v>2027</v>
      </c>
      <c r="E14" s="365">
        <v>2028</v>
      </c>
      <c r="F14" s="365">
        <v>2029</v>
      </c>
      <c r="G14" s="60"/>
    </row>
    <row r="15" spans="1:7" ht="21.65" customHeight="1" x14ac:dyDescent="0.3">
      <c r="A15" s="208"/>
      <c r="B15" s="364"/>
      <c r="C15" s="365" t="s">
        <v>88</v>
      </c>
      <c r="D15" s="366"/>
      <c r="E15" s="366"/>
      <c r="F15" s="366"/>
      <c r="G15" s="208"/>
    </row>
    <row r="16" spans="1:7" x14ac:dyDescent="0.3">
      <c r="A16" s="208"/>
      <c r="B16" s="221" t="s">
        <v>89</v>
      </c>
      <c r="C16" s="223">
        <f>SUM(C17,C18,C19,C20,C21,C22,C23,C24,C25,C26,C27,C28)</f>
        <v>24761117.190000001</v>
      </c>
      <c r="D16" s="223">
        <f>SUM(D17,D18,D19,D20,D21,D22,D23,D24,D25,D26,D27,D28)</f>
        <v>0</v>
      </c>
      <c r="E16" s="223">
        <f>SUM(E17,E18,E19,E20,E21,E22,E23,E24,E25,E26,E27,E28)</f>
        <v>0</v>
      </c>
      <c r="F16" s="223">
        <f>SUM(F17,F18,F19,F20,F21,F22,F23,F24,F25,F26,F27,F28)</f>
        <v>0</v>
      </c>
      <c r="G16" s="208"/>
    </row>
    <row r="17" spans="1:7" outlineLevel="1" x14ac:dyDescent="0.3">
      <c r="A17" s="208"/>
      <c r="B17" s="259" t="s">
        <v>90</v>
      </c>
      <c r="C17" s="260">
        <f>'I01'!F18</f>
        <v>1227244.1399999999</v>
      </c>
      <c r="D17" s="260"/>
      <c r="E17" s="260"/>
      <c r="F17" s="260"/>
      <c r="G17" s="208"/>
    </row>
    <row r="18" spans="1:7" outlineLevel="1" x14ac:dyDescent="0.3">
      <c r="A18" s="208"/>
      <c r="B18" s="259" t="s">
        <v>91</v>
      </c>
      <c r="C18" s="260">
        <f>'I01'!F38</f>
        <v>0</v>
      </c>
      <c r="D18" s="260"/>
      <c r="E18" s="260"/>
      <c r="F18" s="260"/>
      <c r="G18" s="208"/>
    </row>
    <row r="19" spans="1:7" outlineLevel="1" x14ac:dyDescent="0.3">
      <c r="A19" s="208"/>
      <c r="B19" s="259" t="s">
        <v>92</v>
      </c>
      <c r="C19" s="260">
        <f>'I01'!F45</f>
        <v>0</v>
      </c>
      <c r="D19" s="260"/>
      <c r="E19" s="260"/>
      <c r="F19" s="260"/>
      <c r="G19" s="208"/>
    </row>
    <row r="20" spans="1:7" outlineLevel="1" x14ac:dyDescent="0.3">
      <c r="A20" s="208"/>
      <c r="B20" s="259" t="s">
        <v>93</v>
      </c>
      <c r="C20" s="260">
        <f>'I01'!F52</f>
        <v>924824.75</v>
      </c>
      <c r="D20" s="260"/>
      <c r="E20" s="260"/>
      <c r="F20" s="260"/>
      <c r="G20" s="208"/>
    </row>
    <row r="21" spans="1:7" outlineLevel="1" x14ac:dyDescent="0.3">
      <c r="A21" s="208"/>
      <c r="B21" s="259" t="s">
        <v>94</v>
      </c>
      <c r="C21" s="260">
        <f>'I01'!F78</f>
        <v>139736.76</v>
      </c>
      <c r="D21" s="260"/>
      <c r="E21" s="260"/>
      <c r="F21" s="260"/>
      <c r="G21" s="208"/>
    </row>
    <row r="22" spans="1:7" outlineLevel="1" x14ac:dyDescent="0.3">
      <c r="A22" s="208"/>
      <c r="B22" s="259" t="s">
        <v>95</v>
      </c>
      <c r="C22" s="260">
        <f>'I01'!F89</f>
        <v>0</v>
      </c>
      <c r="D22" s="260"/>
      <c r="E22" s="260"/>
      <c r="F22" s="260"/>
      <c r="G22" s="208"/>
    </row>
    <row r="23" spans="1:7" outlineLevel="1" x14ac:dyDescent="0.3">
      <c r="A23" s="208"/>
      <c r="B23" s="261" t="s">
        <v>96</v>
      </c>
      <c r="C23" s="260">
        <f>'I01'!F101</f>
        <v>179628.92</v>
      </c>
      <c r="D23" s="260"/>
      <c r="E23" s="260"/>
      <c r="F23" s="260"/>
      <c r="G23" s="208"/>
    </row>
    <row r="24" spans="1:7" outlineLevel="1" x14ac:dyDescent="0.3">
      <c r="A24" s="208"/>
      <c r="B24" s="259" t="s">
        <v>97</v>
      </c>
      <c r="C24" s="260">
        <f>'I01'!F129</f>
        <v>22289682.620000001</v>
      </c>
      <c r="D24" s="260"/>
      <c r="E24" s="260"/>
      <c r="F24" s="260"/>
      <c r="G24" s="208"/>
    </row>
    <row r="25" spans="1:7" outlineLevel="1" x14ac:dyDescent="0.3">
      <c r="A25" s="208"/>
      <c r="B25" s="259" t="s">
        <v>98</v>
      </c>
      <c r="C25" s="260">
        <f>'I01'!F136</f>
        <v>0</v>
      </c>
      <c r="D25" s="260"/>
      <c r="E25" s="260"/>
      <c r="F25" s="260"/>
      <c r="G25" s="208"/>
    </row>
    <row r="26" spans="1:7" outlineLevel="1" x14ac:dyDescent="0.3">
      <c r="A26" s="208"/>
      <c r="B26" s="259" t="s">
        <v>99</v>
      </c>
      <c r="C26" s="260">
        <f>'I01'!E144+'I01'!F164</f>
        <v>0</v>
      </c>
      <c r="D26" s="260"/>
      <c r="E26" s="260"/>
      <c r="F26" s="260"/>
      <c r="G26" s="208"/>
    </row>
    <row r="27" spans="1:7" outlineLevel="1" x14ac:dyDescent="0.3">
      <c r="A27" s="208"/>
      <c r="B27" s="259" t="s">
        <v>100</v>
      </c>
      <c r="C27" s="260"/>
      <c r="D27" s="260"/>
      <c r="E27" s="260"/>
      <c r="F27" s="260"/>
      <c r="G27" s="208"/>
    </row>
    <row r="28" spans="1:7" outlineLevel="1" x14ac:dyDescent="0.3">
      <c r="A28" s="208"/>
      <c r="B28" s="259" t="s">
        <v>101</v>
      </c>
      <c r="C28" s="260">
        <f>'I01'!E151+'I01'!E158</f>
        <v>0</v>
      </c>
      <c r="D28" s="260"/>
      <c r="E28" s="260"/>
      <c r="F28" s="260"/>
      <c r="G28" s="208"/>
    </row>
    <row r="29" spans="1:7" x14ac:dyDescent="0.3">
      <c r="A29" s="208"/>
      <c r="B29" s="268"/>
      <c r="C29" s="269"/>
      <c r="D29" s="269"/>
      <c r="E29" s="269"/>
      <c r="F29" s="269"/>
      <c r="G29" s="208"/>
    </row>
    <row r="30" spans="1:7" x14ac:dyDescent="0.3">
      <c r="A30" s="208"/>
      <c r="B30" s="221" t="s">
        <v>102</v>
      </c>
      <c r="C30" s="223">
        <f>SUM(C31,C32,C33,C34,C35)</f>
        <v>15584728.17</v>
      </c>
      <c r="D30" s="223">
        <f>SUM(D31,D32,D33,D34,D35)</f>
        <v>0</v>
      </c>
      <c r="E30" s="223">
        <f>SUM(E31,E32,E33,E34,E35)</f>
        <v>0</v>
      </c>
      <c r="F30" s="223">
        <v>0</v>
      </c>
      <c r="G30" s="208"/>
    </row>
    <row r="31" spans="1:7" outlineLevel="1" x14ac:dyDescent="0.3">
      <c r="A31" s="208"/>
      <c r="B31" s="259" t="s">
        <v>103</v>
      </c>
      <c r="C31" s="260">
        <f>'I01'!F132</f>
        <v>15546466</v>
      </c>
      <c r="D31" s="260"/>
      <c r="E31" s="260"/>
      <c r="F31" s="260"/>
      <c r="G31" s="208"/>
    </row>
    <row r="32" spans="1:7" outlineLevel="1" x14ac:dyDescent="0.3">
      <c r="A32" s="208"/>
      <c r="B32" s="259" t="s">
        <v>104</v>
      </c>
      <c r="C32" s="260">
        <f>'I01'!F134</f>
        <v>0</v>
      </c>
      <c r="D32" s="260"/>
      <c r="E32" s="260"/>
      <c r="F32" s="260"/>
      <c r="G32" s="208"/>
    </row>
    <row r="33" spans="1:8" outlineLevel="1" x14ac:dyDescent="0.3">
      <c r="A33" s="208"/>
      <c r="B33" s="259" t="s">
        <v>105</v>
      </c>
      <c r="C33" s="260">
        <f>'I01'!F138</f>
        <v>38262.17</v>
      </c>
      <c r="D33" s="260"/>
      <c r="E33" s="260"/>
      <c r="F33" s="260"/>
      <c r="G33" s="208"/>
    </row>
    <row r="34" spans="1:8" outlineLevel="1" x14ac:dyDescent="0.3">
      <c r="A34" s="208"/>
      <c r="B34" s="261" t="s">
        <v>106</v>
      </c>
      <c r="C34" s="260">
        <f>'I01'!E147+'I01'!E154+'I01'!E161</f>
        <v>0</v>
      </c>
      <c r="D34" s="260"/>
      <c r="E34" s="260"/>
      <c r="F34" s="260"/>
      <c r="G34" s="208"/>
    </row>
    <row r="35" spans="1:8" outlineLevel="1" x14ac:dyDescent="0.3">
      <c r="A35" s="208"/>
      <c r="B35" s="259" t="s">
        <v>107</v>
      </c>
      <c r="C35" s="260"/>
      <c r="D35" s="260"/>
      <c r="E35" s="260"/>
      <c r="F35" s="260"/>
      <c r="G35" s="208"/>
    </row>
    <row r="36" spans="1:8" x14ac:dyDescent="0.3">
      <c r="A36" s="208"/>
      <c r="B36" s="268"/>
      <c r="C36" s="269"/>
      <c r="D36" s="269"/>
      <c r="E36" s="269"/>
      <c r="F36" s="269"/>
      <c r="G36" s="208"/>
    </row>
    <row r="37" spans="1:8" x14ac:dyDescent="0.3">
      <c r="A37" s="208"/>
      <c r="B37" s="221" t="s">
        <v>108</v>
      </c>
      <c r="C37" s="223">
        <f>SUM(C38)</f>
        <v>0</v>
      </c>
      <c r="D37" s="223">
        <f>SUM(D38)</f>
        <v>0</v>
      </c>
      <c r="E37" s="223">
        <f>SUM(E38)</f>
        <v>0</v>
      </c>
      <c r="F37" s="223">
        <v>0</v>
      </c>
      <c r="G37" s="208"/>
    </row>
    <row r="38" spans="1:8" s="28" customFormat="1" outlineLevel="1" x14ac:dyDescent="0.3">
      <c r="A38" s="60"/>
      <c r="B38" s="262" t="s">
        <v>109</v>
      </c>
      <c r="C38" s="263">
        <f>'I01'!F170</f>
        <v>0</v>
      </c>
      <c r="D38" s="263"/>
      <c r="E38" s="263"/>
      <c r="F38" s="263"/>
      <c r="G38" s="60"/>
    </row>
    <row r="39" spans="1:8" s="28" customFormat="1" x14ac:dyDescent="0.3">
      <c r="A39" s="60"/>
      <c r="B39" s="270"/>
      <c r="C39" s="271"/>
      <c r="D39" s="271"/>
      <c r="E39" s="271"/>
      <c r="F39" s="271"/>
      <c r="G39" s="60"/>
    </row>
    <row r="40" spans="1:8" x14ac:dyDescent="0.3">
      <c r="A40" s="208"/>
      <c r="B40" s="264" t="s">
        <v>110</v>
      </c>
      <c r="C40" s="265">
        <f>C16+C30+C37</f>
        <v>40345845.359999999</v>
      </c>
      <c r="D40" s="265">
        <f>D16+D30+D37</f>
        <v>0</v>
      </c>
      <c r="E40" s="265">
        <f>E16+E30+E37</f>
        <v>0</v>
      </c>
      <c r="F40" s="265">
        <v>0</v>
      </c>
      <c r="G40" s="208"/>
    </row>
    <row r="41" spans="1:8" s="28" customFormat="1" x14ac:dyDescent="0.3">
      <c r="A41" s="60"/>
      <c r="B41" s="270"/>
      <c r="C41" s="271"/>
      <c r="D41" s="271"/>
      <c r="E41" s="271"/>
      <c r="F41" s="271"/>
      <c r="G41" s="60"/>
    </row>
    <row r="42" spans="1:8" s="28" customFormat="1" x14ac:dyDescent="0.3">
      <c r="A42" s="60"/>
      <c r="B42" s="266" t="s">
        <v>111</v>
      </c>
      <c r="C42" s="266"/>
      <c r="D42" s="266"/>
      <c r="E42" s="266"/>
      <c r="F42" s="266"/>
      <c r="G42" s="60"/>
    </row>
    <row r="43" spans="1:8" s="28" customFormat="1" ht="25" outlineLevel="1" x14ac:dyDescent="0.3">
      <c r="A43" s="60"/>
      <c r="B43" s="262" t="s">
        <v>112</v>
      </c>
      <c r="C43" s="263">
        <v>0</v>
      </c>
      <c r="D43" s="263"/>
      <c r="E43" s="263"/>
      <c r="F43" s="263"/>
      <c r="G43" s="60"/>
    </row>
    <row r="44" spans="1:8" s="28" customFormat="1" ht="25" outlineLevel="1" x14ac:dyDescent="0.3">
      <c r="A44" s="60"/>
      <c r="B44" s="262" t="s">
        <v>113</v>
      </c>
      <c r="C44" s="263">
        <v>0</v>
      </c>
      <c r="D44" s="263"/>
      <c r="E44" s="263"/>
      <c r="F44" s="263"/>
      <c r="G44" s="60"/>
    </row>
    <row r="45" spans="1:8" s="28" customFormat="1" outlineLevel="1" x14ac:dyDescent="0.3">
      <c r="A45" s="60"/>
      <c r="B45" s="266" t="s">
        <v>114</v>
      </c>
      <c r="C45" s="267">
        <f>SUM(C43+C44)</f>
        <v>0</v>
      </c>
      <c r="D45" s="267" cm="1">
        <f t="array" ref="D45:D46">(D43:D44)</f>
        <v>0</v>
      </c>
      <c r="E45" s="267" cm="1">
        <f t="array" ref="E45:E46">(E43:E44)</f>
        <v>0</v>
      </c>
      <c r="F45" s="267" cm="1">
        <f t="array" ref="F45:F46">(F43:F44)</f>
        <v>0</v>
      </c>
      <c r="G45" s="60"/>
    </row>
    <row r="46" spans="1:8" s="28" customFormat="1" x14ac:dyDescent="0.3">
      <c r="A46" s="60"/>
      <c r="B46" s="272"/>
      <c r="C46" s="273"/>
      <c r="D46" s="273">
        <v>0</v>
      </c>
      <c r="E46" s="273">
        <v>0</v>
      </c>
      <c r="F46" s="273">
        <v>0</v>
      </c>
      <c r="G46" s="60"/>
    </row>
    <row r="47" spans="1:8" x14ac:dyDescent="0.3">
      <c r="A47" s="208"/>
      <c r="B47" s="208"/>
      <c r="C47" s="208"/>
      <c r="D47" s="208"/>
      <c r="E47" s="208"/>
      <c r="F47" s="208"/>
      <c r="G47" s="208"/>
    </row>
    <row r="48" spans="1:8" x14ac:dyDescent="0.3">
      <c r="A48" s="60"/>
      <c r="B48" s="60"/>
      <c r="C48" s="60"/>
      <c r="D48" s="60"/>
      <c r="E48" s="60"/>
      <c r="F48" s="60"/>
      <c r="G48" s="60"/>
      <c r="H48" s="28"/>
    </row>
    <row r="49" spans="1:8" x14ac:dyDescent="0.3">
      <c r="A49" s="60"/>
      <c r="B49" s="60"/>
      <c r="C49" s="60"/>
      <c r="D49" s="60"/>
      <c r="E49" s="60"/>
      <c r="F49" s="60"/>
      <c r="G49" s="60"/>
      <c r="H49" s="28"/>
    </row>
    <row r="50" spans="1:8" s="29" customFormat="1" ht="13" x14ac:dyDescent="0.3">
      <c r="A50" s="61"/>
      <c r="B50" s="62"/>
      <c r="C50" s="63"/>
      <c r="D50" s="63"/>
      <c r="E50" s="63"/>
      <c r="F50" s="63"/>
      <c r="G50" s="63"/>
    </row>
    <row r="51" spans="1:8" s="29" customFormat="1" ht="13" x14ac:dyDescent="0.3">
      <c r="A51" s="350"/>
      <c r="B51" s="350"/>
      <c r="C51" s="350"/>
      <c r="D51" s="350"/>
      <c r="E51" s="63"/>
      <c r="F51" s="63"/>
      <c r="G51" s="63"/>
    </row>
    <row r="52" spans="1:8" s="29" customFormat="1" ht="13" x14ac:dyDescent="0.3">
      <c r="A52" s="351"/>
      <c r="B52" s="351"/>
      <c r="C52" s="351"/>
      <c r="D52" s="351"/>
      <c r="E52" s="64"/>
      <c r="F52" s="64"/>
      <c r="G52" s="65"/>
      <c r="H52" s="39"/>
    </row>
    <row r="53" spans="1:8" s="29" customFormat="1" ht="13" x14ac:dyDescent="0.3">
      <c r="A53" s="66"/>
      <c r="B53" s="64"/>
      <c r="C53" s="64"/>
      <c r="D53" s="64"/>
      <c r="E53" s="64"/>
      <c r="F53" s="67"/>
      <c r="G53" s="65"/>
      <c r="H53" s="39"/>
    </row>
    <row r="54" spans="1:8" s="29" customFormat="1" ht="13" x14ac:dyDescent="0.3">
      <c r="A54" s="351"/>
      <c r="B54" s="351"/>
      <c r="C54" s="351"/>
      <c r="D54" s="351"/>
      <c r="E54" s="64"/>
      <c r="F54" s="255"/>
      <c r="G54" s="65"/>
      <c r="H54" s="39"/>
    </row>
    <row r="55" spans="1:8" s="29" customFormat="1" ht="13" x14ac:dyDescent="0.3">
      <c r="A55" s="61"/>
      <c r="B55" s="63"/>
      <c r="C55" s="63"/>
      <c r="D55" s="63"/>
      <c r="E55" s="65"/>
      <c r="F55" s="256"/>
      <c r="G55" s="63"/>
    </row>
    <row r="56" spans="1:8" s="29" customFormat="1" ht="14.5" x14ac:dyDescent="0.35">
      <c r="A56" s="349" t="s">
        <v>205</v>
      </c>
      <c r="B56" s="349"/>
      <c r="C56" s="349"/>
      <c r="D56" s="349"/>
      <c r="E56" s="349"/>
      <c r="F56" s="349"/>
      <c r="G56" s="349"/>
    </row>
    <row r="57" spans="1:8" s="29" customFormat="1" ht="13" x14ac:dyDescent="0.3">
      <c r="A57" s="61"/>
      <c r="B57" s="64"/>
      <c r="C57" s="64"/>
      <c r="D57" s="64"/>
      <c r="E57" s="64"/>
      <c r="F57" s="64"/>
      <c r="G57" s="63"/>
    </row>
    <row r="58" spans="1:8" s="29" customFormat="1" ht="13" x14ac:dyDescent="0.3">
      <c r="A58" s="61"/>
      <c r="B58" s="63"/>
      <c r="C58" s="63"/>
      <c r="D58" s="63"/>
      <c r="E58" s="63"/>
      <c r="F58" s="63"/>
      <c r="G58" s="63"/>
    </row>
    <row r="59" spans="1:8" s="29" customFormat="1" ht="13" x14ac:dyDescent="0.3">
      <c r="A59" s="61"/>
      <c r="B59" s="63"/>
      <c r="C59" s="63"/>
      <c r="D59" s="63"/>
      <c r="E59" s="63"/>
      <c r="F59" s="63"/>
      <c r="G59" s="63"/>
    </row>
    <row r="60" spans="1:8" s="29" customFormat="1" ht="13" x14ac:dyDescent="0.3">
      <c r="A60" s="61"/>
      <c r="B60" s="63"/>
      <c r="C60" s="63"/>
      <c r="D60" s="63"/>
      <c r="E60" s="63"/>
      <c r="F60" s="63"/>
      <c r="G60" s="63"/>
    </row>
    <row r="61" spans="1:8" s="29" customFormat="1" ht="13" x14ac:dyDescent="0.3">
      <c r="A61" s="61"/>
      <c r="B61" s="63"/>
      <c r="C61" s="63"/>
      <c r="D61" s="63"/>
      <c r="E61" s="63"/>
      <c r="F61" s="63"/>
      <c r="G61" s="63"/>
    </row>
    <row r="62" spans="1:8" x14ac:dyDescent="0.3">
      <c r="A62" s="208"/>
      <c r="B62" s="208"/>
      <c r="C62" s="208"/>
      <c r="D62" s="208"/>
      <c r="E62" s="208"/>
      <c r="F62" s="208"/>
      <c r="G62" s="208"/>
    </row>
    <row r="63" spans="1:8" hidden="1" x14ac:dyDescent="0.3">
      <c r="A63" s="208"/>
      <c r="B63" s="208"/>
      <c r="C63" s="208"/>
      <c r="D63" s="208"/>
      <c r="E63" s="208"/>
      <c r="F63" s="208"/>
      <c r="G63" s="208"/>
    </row>
    <row r="64" spans="1:8" hidden="1" x14ac:dyDescent="0.3">
      <c r="A64" s="208"/>
      <c r="B64" s="208"/>
      <c r="C64" s="208"/>
      <c r="D64" s="208"/>
      <c r="E64" s="208"/>
      <c r="F64" s="208"/>
      <c r="G64" s="208"/>
    </row>
    <row r="65" spans="1:7" hidden="1" x14ac:dyDescent="0.3">
      <c r="A65" s="208"/>
      <c r="B65" s="208"/>
      <c r="C65" s="208"/>
      <c r="D65" s="208"/>
      <c r="E65" s="208"/>
      <c r="F65" s="208"/>
      <c r="G65" s="208"/>
    </row>
    <row r="66" spans="1:7" x14ac:dyDescent="0.3">
      <c r="A66" s="208"/>
      <c r="B66" s="208"/>
      <c r="C66" s="208"/>
      <c r="D66" s="208"/>
      <c r="E66" s="208"/>
      <c r="F66" s="208"/>
      <c r="G66" s="208"/>
    </row>
    <row r="67" spans="1:7" x14ac:dyDescent="0.3">
      <c r="A67" s="208"/>
      <c r="B67" s="208"/>
      <c r="C67" s="208"/>
      <c r="D67" s="208"/>
      <c r="E67" s="208"/>
      <c r="F67" s="208"/>
      <c r="G67" s="208"/>
    </row>
    <row r="68" spans="1:7" x14ac:dyDescent="0.3">
      <c r="A68" s="208"/>
      <c r="B68" s="208"/>
      <c r="C68" s="208"/>
      <c r="D68" s="208"/>
      <c r="E68" s="208"/>
      <c r="F68" s="208"/>
      <c r="G68" s="208"/>
    </row>
    <row r="69" spans="1:7" x14ac:dyDescent="0.3">
      <c r="A69" s="208"/>
      <c r="B69" s="208"/>
      <c r="C69" s="208"/>
      <c r="D69" s="208"/>
      <c r="E69" s="208"/>
      <c r="F69" s="208"/>
      <c r="G69" s="208"/>
    </row>
    <row r="70" spans="1:7" x14ac:dyDescent="0.3">
      <c r="A70" s="208"/>
      <c r="B70" s="208"/>
      <c r="C70" s="208"/>
      <c r="D70" s="208"/>
      <c r="E70" s="208"/>
      <c r="F70" s="208"/>
      <c r="G70" s="208"/>
    </row>
  </sheetData>
  <protectedRanges>
    <protectedRange sqref="A56" name="M_NombreTesorero_1"/>
  </protectedRanges>
  <mergeCells count="10">
    <mergeCell ref="A51:D51"/>
    <mergeCell ref="A52:D52"/>
    <mergeCell ref="A54:D54"/>
    <mergeCell ref="A56:G56"/>
    <mergeCell ref="A8:F8"/>
    <mergeCell ref="B14:B15"/>
    <mergeCell ref="D14:D15"/>
    <mergeCell ref="E14:E15"/>
    <mergeCell ref="F14:F15"/>
    <mergeCell ref="C14:C15"/>
  </mergeCells>
  <printOptions horizontalCentered="1"/>
  <pageMargins left="0.70866141732283472" right="0.70866141732283472" top="0.74803149606299213" bottom="0.74803149606299213" header="0.31496062992125984" footer="0.31496062992125984"/>
  <pageSetup scale="70" fitToHeight="0" orientation="portrait" verticalDpi="0" r:id="rId1"/>
  <headerFooter>
    <oddFooter>&amp;CPágina &amp;P de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H62"/>
  <sheetViews>
    <sheetView workbookViewId="0">
      <pane ySplit="15" topLeftCell="A33" activePane="bottomLeft" state="frozen"/>
      <selection pane="bottomLeft" activeCell="D11" sqref="D11"/>
    </sheetView>
  </sheetViews>
  <sheetFormatPr baseColWidth="10" defaultColWidth="0" defaultRowHeight="14" zeroHeight="1" outlineLevelRow="1" x14ac:dyDescent="0.3"/>
  <cols>
    <col min="1" max="1" width="4" style="18" customWidth="1"/>
    <col min="2" max="2" width="67" style="18" customWidth="1"/>
    <col min="3" max="4" width="20.81640625" style="18" customWidth="1"/>
    <col min="5" max="5" width="4" style="18" customWidth="1"/>
    <col min="6" max="8" width="0" style="18" hidden="1" customWidth="1"/>
    <col min="9" max="16384" width="11.453125" style="18" hidden="1"/>
  </cols>
  <sheetData>
    <row r="1" spans="1:7" x14ac:dyDescent="0.3">
      <c r="A1" s="208"/>
      <c r="B1" s="208"/>
      <c r="C1" s="208"/>
      <c r="D1" s="208"/>
      <c r="E1" s="208"/>
      <c r="F1" s="208"/>
    </row>
    <row r="2" spans="1:7" x14ac:dyDescent="0.3">
      <c r="A2" s="208"/>
      <c r="B2" s="208"/>
      <c r="C2" s="208"/>
      <c r="D2" s="208"/>
      <c r="E2" s="208"/>
      <c r="F2" s="208"/>
    </row>
    <row r="3" spans="1:7" x14ac:dyDescent="0.3">
      <c r="A3" s="208"/>
      <c r="B3" s="208"/>
      <c r="C3" s="208"/>
      <c r="D3" s="208"/>
      <c r="E3" s="208"/>
      <c r="F3" s="208"/>
    </row>
    <row r="4" spans="1:7" x14ac:dyDescent="0.3">
      <c r="A4" s="208"/>
      <c r="B4" s="208"/>
      <c r="C4" s="208"/>
      <c r="D4" s="208"/>
      <c r="E4" s="208"/>
      <c r="F4" s="208"/>
    </row>
    <row r="5" spans="1:7" x14ac:dyDescent="0.3">
      <c r="A5" s="208"/>
      <c r="B5" s="208"/>
      <c r="C5" s="208"/>
      <c r="D5" s="208"/>
      <c r="E5" s="208"/>
      <c r="F5" s="208"/>
    </row>
    <row r="6" spans="1:7" x14ac:dyDescent="0.3">
      <c r="A6" s="208"/>
      <c r="B6" s="208"/>
      <c r="C6" s="208"/>
      <c r="D6" s="208"/>
      <c r="E6" s="208"/>
      <c r="F6" s="208"/>
    </row>
    <row r="7" spans="1:7" x14ac:dyDescent="0.3">
      <c r="A7" s="208"/>
      <c r="B7" s="208"/>
      <c r="C7" s="208"/>
      <c r="D7" s="208"/>
      <c r="E7" s="208"/>
      <c r="F7" s="208"/>
    </row>
    <row r="8" spans="1:7" s="30" customFormat="1" ht="30.65" customHeight="1" x14ac:dyDescent="0.3">
      <c r="A8" s="345" t="s">
        <v>1519</v>
      </c>
      <c r="B8" s="367"/>
      <c r="C8" s="367"/>
      <c r="D8" s="367"/>
      <c r="E8" s="367"/>
      <c r="F8" s="367"/>
      <c r="G8" s="46"/>
    </row>
    <row r="9" spans="1:7" s="20" customFormat="1" x14ac:dyDescent="0.3">
      <c r="A9" s="254"/>
      <c r="B9" s="210"/>
      <c r="C9" s="210"/>
      <c r="D9" s="210"/>
      <c r="E9" s="210"/>
      <c r="F9" s="210"/>
    </row>
    <row r="10" spans="1:7" x14ac:dyDescent="0.3">
      <c r="A10" s="208"/>
      <c r="B10" s="208"/>
      <c r="C10" s="211" t="s">
        <v>122</v>
      </c>
      <c r="D10" s="212">
        <v>139</v>
      </c>
      <c r="E10" s="208"/>
      <c r="F10" s="208"/>
    </row>
    <row r="11" spans="1:7" x14ac:dyDescent="0.3">
      <c r="A11" s="208"/>
      <c r="B11" s="208"/>
      <c r="C11" s="211"/>
      <c r="D11" s="141"/>
      <c r="E11" s="208"/>
      <c r="F11" s="208"/>
    </row>
    <row r="12" spans="1:7" x14ac:dyDescent="0.3">
      <c r="A12" s="208"/>
      <c r="B12" s="208"/>
      <c r="C12" s="211" t="s">
        <v>123</v>
      </c>
      <c r="D12" s="315">
        <v>45915</v>
      </c>
      <c r="E12" s="208"/>
      <c r="F12" s="208"/>
    </row>
    <row r="13" spans="1:7" x14ac:dyDescent="0.3">
      <c r="A13" s="208"/>
      <c r="B13" s="208"/>
      <c r="C13" s="208"/>
      <c r="D13" s="208"/>
      <c r="E13" s="211"/>
      <c r="F13" s="141"/>
    </row>
    <row r="14" spans="1:7" s="208" customFormat="1" x14ac:dyDescent="0.3">
      <c r="B14" s="363" t="s">
        <v>87</v>
      </c>
      <c r="C14" s="366" t="s">
        <v>1825</v>
      </c>
      <c r="D14" s="365">
        <v>2027</v>
      </c>
    </row>
    <row r="15" spans="1:7" s="208" customFormat="1" x14ac:dyDescent="0.3">
      <c r="B15" s="364"/>
      <c r="C15" s="365" t="s">
        <v>88</v>
      </c>
      <c r="D15" s="366"/>
    </row>
    <row r="16" spans="1:7" s="208" customFormat="1" x14ac:dyDescent="0.3">
      <c r="B16" s="221" t="s">
        <v>89</v>
      </c>
      <c r="C16" s="223">
        <f>SUM(C17,C18,C19,C20,C21,C22,C23,C24,C25,C26,C27,C28)</f>
        <v>24761117.190000001</v>
      </c>
      <c r="D16" s="223">
        <f>SUM(D17,D18,D19,D20,D21,D22,D23,D24,D25,D26,D27,D28)</f>
        <v>25999173.049500003</v>
      </c>
    </row>
    <row r="17" spans="2:4" s="208" customFormat="1" outlineLevel="1" x14ac:dyDescent="0.3">
      <c r="B17" s="259" t="s">
        <v>90</v>
      </c>
      <c r="C17" s="260">
        <f>'I01'!F18</f>
        <v>1227244.1399999999</v>
      </c>
      <c r="D17" s="260">
        <f>(C17*0.05)+C17</f>
        <v>1288606.3469999998</v>
      </c>
    </row>
    <row r="18" spans="2:4" s="208" customFormat="1" outlineLevel="1" x14ac:dyDescent="0.3">
      <c r="B18" s="259" t="s">
        <v>91</v>
      </c>
      <c r="C18" s="260">
        <f>'I01'!F38</f>
        <v>0</v>
      </c>
      <c r="D18" s="260">
        <f t="shared" ref="D18:D28" si="0">(C18*0.05)+C18</f>
        <v>0</v>
      </c>
    </row>
    <row r="19" spans="2:4" s="208" customFormat="1" outlineLevel="1" x14ac:dyDescent="0.3">
      <c r="B19" s="259" t="s">
        <v>92</v>
      </c>
      <c r="C19" s="260">
        <f>'I01'!F45</f>
        <v>0</v>
      </c>
      <c r="D19" s="260">
        <f t="shared" si="0"/>
        <v>0</v>
      </c>
    </row>
    <row r="20" spans="2:4" s="208" customFormat="1" outlineLevel="1" x14ac:dyDescent="0.3">
      <c r="B20" s="259" t="s">
        <v>93</v>
      </c>
      <c r="C20" s="260">
        <f>'I01'!F52</f>
        <v>924824.75</v>
      </c>
      <c r="D20" s="260">
        <f t="shared" si="0"/>
        <v>971065.98750000005</v>
      </c>
    </row>
    <row r="21" spans="2:4" s="208" customFormat="1" outlineLevel="1" x14ac:dyDescent="0.3">
      <c r="B21" s="259" t="s">
        <v>94</v>
      </c>
      <c r="C21" s="260">
        <f>'I01'!F78</f>
        <v>139736.76</v>
      </c>
      <c r="D21" s="260">
        <f t="shared" si="0"/>
        <v>146723.598</v>
      </c>
    </row>
    <row r="22" spans="2:4" s="208" customFormat="1" outlineLevel="1" x14ac:dyDescent="0.3">
      <c r="B22" s="259" t="s">
        <v>95</v>
      </c>
      <c r="C22" s="260">
        <f>'I01'!F89</f>
        <v>0</v>
      </c>
      <c r="D22" s="260">
        <f t="shared" si="0"/>
        <v>0</v>
      </c>
    </row>
    <row r="23" spans="2:4" s="208" customFormat="1" outlineLevel="1" x14ac:dyDescent="0.3">
      <c r="B23" s="261" t="s">
        <v>96</v>
      </c>
      <c r="C23" s="260">
        <f>'I01'!F101</f>
        <v>179628.92</v>
      </c>
      <c r="D23" s="260">
        <f t="shared" si="0"/>
        <v>188610.36600000001</v>
      </c>
    </row>
    <row r="24" spans="2:4" s="208" customFormat="1" outlineLevel="1" x14ac:dyDescent="0.3">
      <c r="B24" s="259" t="s">
        <v>97</v>
      </c>
      <c r="C24" s="260">
        <f>'I01'!F129</f>
        <v>22289682.620000001</v>
      </c>
      <c r="D24" s="260">
        <f t="shared" si="0"/>
        <v>23404166.751000002</v>
      </c>
    </row>
    <row r="25" spans="2:4" s="208" customFormat="1" outlineLevel="1" x14ac:dyDescent="0.3">
      <c r="B25" s="259" t="s">
        <v>98</v>
      </c>
      <c r="C25" s="260">
        <f>'I01'!F136</f>
        <v>0</v>
      </c>
      <c r="D25" s="260">
        <f t="shared" si="0"/>
        <v>0</v>
      </c>
    </row>
    <row r="26" spans="2:4" s="208" customFormat="1" outlineLevel="1" x14ac:dyDescent="0.3">
      <c r="B26" s="259" t="s">
        <v>99</v>
      </c>
      <c r="C26" s="260">
        <f>'I01'!E144+'I01'!F164</f>
        <v>0</v>
      </c>
      <c r="D26" s="260">
        <f t="shared" si="0"/>
        <v>0</v>
      </c>
    </row>
    <row r="27" spans="2:4" s="208" customFormat="1" outlineLevel="1" x14ac:dyDescent="0.3">
      <c r="B27" s="259" t="s">
        <v>100</v>
      </c>
      <c r="C27" s="260">
        <v>0</v>
      </c>
      <c r="D27" s="260">
        <f t="shared" si="0"/>
        <v>0</v>
      </c>
    </row>
    <row r="28" spans="2:4" s="208" customFormat="1" outlineLevel="1" x14ac:dyDescent="0.3">
      <c r="B28" s="259" t="s">
        <v>101</v>
      </c>
      <c r="C28" s="260">
        <f>'I01'!E151+'I01'!E158</f>
        <v>0</v>
      </c>
      <c r="D28" s="260">
        <f t="shared" si="0"/>
        <v>0</v>
      </c>
    </row>
    <row r="29" spans="2:4" s="208" customFormat="1" x14ac:dyDescent="0.3">
      <c r="B29" s="268"/>
      <c r="C29" s="269"/>
      <c r="D29" s="269"/>
    </row>
    <row r="30" spans="2:4" s="208" customFormat="1" x14ac:dyDescent="0.3">
      <c r="B30" s="221" t="s">
        <v>102</v>
      </c>
      <c r="C30" s="223">
        <f>SUM(C31,C32,C33,C34,C35)</f>
        <v>15584728.17</v>
      </c>
      <c r="D30" s="223">
        <f>SUM(D31,D32,D33,D34,D35)</f>
        <v>16363964.578500001</v>
      </c>
    </row>
    <row r="31" spans="2:4" s="208" customFormat="1" outlineLevel="1" x14ac:dyDescent="0.3">
      <c r="B31" s="259" t="s">
        <v>103</v>
      </c>
      <c r="C31" s="260">
        <f>'I01'!F132</f>
        <v>15546466</v>
      </c>
      <c r="D31" s="260">
        <f t="shared" ref="D31:D34" si="1">(C31*0.05)+C31</f>
        <v>16323789.300000001</v>
      </c>
    </row>
    <row r="32" spans="2:4" s="208" customFormat="1" outlineLevel="1" x14ac:dyDescent="0.3">
      <c r="B32" s="259" t="s">
        <v>104</v>
      </c>
      <c r="C32" s="260">
        <f>'I01'!F134</f>
        <v>0</v>
      </c>
      <c r="D32" s="260">
        <f t="shared" si="1"/>
        <v>0</v>
      </c>
    </row>
    <row r="33" spans="2:4" s="208" customFormat="1" outlineLevel="1" x14ac:dyDescent="0.3">
      <c r="B33" s="259" t="s">
        <v>105</v>
      </c>
      <c r="C33" s="260">
        <f>'I01'!F138</f>
        <v>38262.17</v>
      </c>
      <c r="D33" s="260">
        <f t="shared" si="1"/>
        <v>40175.2785</v>
      </c>
    </row>
    <row r="34" spans="2:4" s="208" customFormat="1" outlineLevel="1" x14ac:dyDescent="0.3">
      <c r="B34" s="261" t="s">
        <v>106</v>
      </c>
      <c r="C34" s="260">
        <f>'I01'!E147+'I01'!E154+'I01'!E161</f>
        <v>0</v>
      </c>
      <c r="D34" s="260">
        <f t="shared" si="1"/>
        <v>0</v>
      </c>
    </row>
    <row r="35" spans="2:4" s="208" customFormat="1" outlineLevel="1" x14ac:dyDescent="0.3">
      <c r="B35" s="259" t="s">
        <v>107</v>
      </c>
      <c r="C35" s="260">
        <v>0</v>
      </c>
      <c r="D35" s="260"/>
    </row>
    <row r="36" spans="2:4" s="208" customFormat="1" x14ac:dyDescent="0.3">
      <c r="B36" s="268"/>
      <c r="C36" s="269"/>
      <c r="D36" s="269"/>
    </row>
    <row r="37" spans="2:4" s="208" customFormat="1" x14ac:dyDescent="0.3">
      <c r="B37" s="221" t="s">
        <v>108</v>
      </c>
      <c r="C37" s="223">
        <f>SUM(C38)</f>
        <v>0</v>
      </c>
      <c r="D37" s="223">
        <f>SUM(D38)</f>
        <v>0</v>
      </c>
    </row>
    <row r="38" spans="2:4" s="208" customFormat="1" outlineLevel="1" x14ac:dyDescent="0.3">
      <c r="B38" s="262" t="s">
        <v>109</v>
      </c>
      <c r="C38" s="263">
        <f>'I01'!F170</f>
        <v>0</v>
      </c>
      <c r="D38" s="263"/>
    </row>
    <row r="39" spans="2:4" s="208" customFormat="1" x14ac:dyDescent="0.3">
      <c r="B39" s="270"/>
      <c r="C39" s="271"/>
      <c r="D39" s="271"/>
    </row>
    <row r="40" spans="2:4" s="208" customFormat="1" x14ac:dyDescent="0.3">
      <c r="B40" s="264" t="s">
        <v>110</v>
      </c>
      <c r="C40" s="265">
        <f>C16+C30+C37</f>
        <v>40345845.359999999</v>
      </c>
      <c r="D40" s="265">
        <f>D16+D30+D37</f>
        <v>42363137.628000006</v>
      </c>
    </row>
    <row r="41" spans="2:4" s="208" customFormat="1" x14ac:dyDescent="0.3">
      <c r="B41" s="270"/>
      <c r="C41" s="271"/>
      <c r="D41" s="271"/>
    </row>
    <row r="42" spans="2:4" s="208" customFormat="1" x14ac:dyDescent="0.3">
      <c r="B42" s="274" t="s">
        <v>111</v>
      </c>
      <c r="C42" s="275"/>
      <c r="D42" s="275"/>
    </row>
    <row r="43" spans="2:4" s="208" customFormat="1" ht="25" outlineLevel="1" x14ac:dyDescent="0.3">
      <c r="B43" s="218" t="s">
        <v>112</v>
      </c>
      <c r="C43" s="219"/>
      <c r="D43" s="219"/>
    </row>
    <row r="44" spans="2:4" s="208" customFormat="1" ht="25" outlineLevel="1" x14ac:dyDescent="0.3">
      <c r="B44" s="218" t="s">
        <v>113</v>
      </c>
      <c r="C44" s="219"/>
      <c r="D44" s="219"/>
    </row>
    <row r="45" spans="2:4" s="208" customFormat="1" outlineLevel="1" x14ac:dyDescent="0.3">
      <c r="B45" s="274" t="s">
        <v>114</v>
      </c>
      <c r="C45" s="275" cm="1">
        <f t="array" ref="C45:C46">(C43:C44)</f>
        <v>0</v>
      </c>
      <c r="D45" s="275" cm="1">
        <f t="array" ref="D45:D46">(D43:D44)</f>
        <v>0</v>
      </c>
    </row>
    <row r="46" spans="2:4" s="208" customFormat="1" x14ac:dyDescent="0.3">
      <c r="B46" s="276"/>
      <c r="C46" s="273">
        <v>0</v>
      </c>
      <c r="D46" s="273">
        <v>0</v>
      </c>
    </row>
    <row r="47" spans="2:4" s="208" customFormat="1" x14ac:dyDescent="0.3"/>
    <row r="48" spans="2:4" s="208" customFormat="1" x14ac:dyDescent="0.3"/>
    <row r="49" spans="1:8" s="208" customFormat="1" x14ac:dyDescent="0.3"/>
    <row r="50" spans="1:8" s="208" customFormat="1" x14ac:dyDescent="0.3"/>
    <row r="51" spans="1:8" s="57" customFormat="1" ht="13" x14ac:dyDescent="0.3">
      <c r="A51" s="147"/>
      <c r="B51" s="59"/>
    </row>
    <row r="52" spans="1:8" s="57" customFormat="1" ht="13" x14ac:dyDescent="0.3">
      <c r="A52" s="341"/>
      <c r="B52" s="341"/>
      <c r="C52" s="341"/>
      <c r="D52" s="341"/>
    </row>
    <row r="53" spans="1:8" s="57" customFormat="1" ht="13" x14ac:dyDescent="0.3">
      <c r="A53" s="342"/>
      <c r="B53" s="342"/>
      <c r="C53" s="342"/>
      <c r="D53" s="342"/>
      <c r="E53" s="159"/>
      <c r="F53" s="159"/>
      <c r="G53" s="160"/>
      <c r="H53" s="160"/>
    </row>
    <row r="54" spans="1:8" s="57" customFormat="1" ht="13" x14ac:dyDescent="0.3">
      <c r="A54" s="161"/>
      <c r="B54" s="159"/>
      <c r="C54" s="159"/>
      <c r="D54" s="159"/>
      <c r="E54" s="159"/>
      <c r="F54" s="162"/>
      <c r="G54" s="160"/>
      <c r="H54" s="160"/>
    </row>
    <row r="55" spans="1:8" s="57" customFormat="1" ht="13" x14ac:dyDescent="0.3">
      <c r="A55" s="342"/>
      <c r="B55" s="342"/>
      <c r="C55" s="342"/>
      <c r="D55" s="342"/>
      <c r="E55" s="159"/>
      <c r="F55" s="163"/>
      <c r="G55" s="160"/>
      <c r="H55" s="160"/>
    </row>
    <row r="56" spans="1:8" s="1" customFormat="1" ht="14.5" x14ac:dyDescent="0.35">
      <c r="A56" s="346" t="s">
        <v>205</v>
      </c>
      <c r="B56" s="346"/>
      <c r="C56" s="346"/>
      <c r="D56" s="346"/>
      <c r="E56" s="346"/>
      <c r="F56" s="10"/>
    </row>
    <row r="57" spans="1:8" s="1" customFormat="1" ht="18.75" customHeight="1" x14ac:dyDescent="0.3">
      <c r="A57" s="147"/>
      <c r="B57" s="159"/>
      <c r="C57" s="159"/>
      <c r="D57" s="159"/>
      <c r="E57" s="159"/>
      <c r="F57" s="6"/>
    </row>
    <row r="58" spans="1:8" s="1" customFormat="1" ht="18.75" customHeight="1" x14ac:dyDescent="0.3">
      <c r="A58" s="147"/>
      <c r="B58" s="57"/>
      <c r="C58" s="57"/>
      <c r="D58" s="57"/>
      <c r="E58" s="57"/>
    </row>
    <row r="59" spans="1:8" s="1" customFormat="1" ht="18.75" customHeight="1" x14ac:dyDescent="0.3">
      <c r="A59" s="147"/>
      <c r="B59" s="57"/>
      <c r="C59" s="57"/>
      <c r="D59" s="57"/>
      <c r="E59" s="57"/>
    </row>
    <row r="60" spans="1:8" s="1" customFormat="1" ht="18.75" customHeight="1" x14ac:dyDescent="0.3">
      <c r="A60" s="147"/>
      <c r="B60" s="57"/>
      <c r="C60" s="57"/>
      <c r="D60" s="57"/>
      <c r="E60" s="57"/>
    </row>
    <row r="61" spans="1:8" s="1" customFormat="1" ht="18.75" customHeight="1" x14ac:dyDescent="0.3">
      <c r="A61" s="147"/>
      <c r="B61" s="57"/>
      <c r="C61" s="57"/>
      <c r="D61" s="57"/>
      <c r="E61" s="57"/>
    </row>
    <row r="62" spans="1:8" x14ac:dyDescent="0.3">
      <c r="A62" s="208"/>
      <c r="B62" s="208"/>
      <c r="C62" s="208"/>
      <c r="D62" s="208"/>
      <c r="E62" s="208"/>
    </row>
  </sheetData>
  <protectedRanges>
    <protectedRange sqref="A56" name="M_NombreTesorero_1"/>
  </protectedRanges>
  <mergeCells count="8">
    <mergeCell ref="A8:F8"/>
    <mergeCell ref="C14:C15"/>
    <mergeCell ref="A53:D53"/>
    <mergeCell ref="A55:D55"/>
    <mergeCell ref="A56:E56"/>
    <mergeCell ref="A52:D52"/>
    <mergeCell ref="B14:B15"/>
    <mergeCell ref="D14:D15"/>
  </mergeCells>
  <printOptions horizontalCentered="1"/>
  <pageMargins left="0.70866141732283472" right="0.70866141732283472" top="0.51" bottom="0.74803149606299213" header="0.31496062992125984" footer="0.31496062992125984"/>
  <pageSetup scale="76" orientation="portrait" r:id="rId1"/>
  <headerFooter>
    <oddFooter>&amp;CPágina &amp;P de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H67"/>
  <sheetViews>
    <sheetView workbookViewId="0">
      <pane ySplit="14" topLeftCell="A21" activePane="bottomLeft" state="frozen"/>
      <selection pane="bottomLeft" activeCell="B10" sqref="B10"/>
    </sheetView>
  </sheetViews>
  <sheetFormatPr baseColWidth="10" defaultColWidth="0" defaultRowHeight="14.5" zeroHeight="1" outlineLevelRow="1" x14ac:dyDescent="0.35"/>
  <cols>
    <col min="1" max="1" width="3.81640625" customWidth="1"/>
    <col min="2" max="2" width="66.81640625" customWidth="1"/>
    <col min="3" max="6" width="17" customWidth="1"/>
    <col min="7" max="7" width="4" customWidth="1"/>
    <col min="8" max="16384" width="11.54296875" hidden="1"/>
  </cols>
  <sheetData>
    <row r="1" spans="1:7" s="18" customFormat="1" ht="14" x14ac:dyDescent="0.3">
      <c r="A1" s="208"/>
      <c r="B1" s="208"/>
      <c r="C1" s="208"/>
      <c r="D1" s="208"/>
      <c r="E1" s="208"/>
      <c r="F1" s="208"/>
      <c r="G1" s="208"/>
    </row>
    <row r="2" spans="1:7" s="18" customFormat="1" ht="14" x14ac:dyDescent="0.3">
      <c r="A2" s="208"/>
      <c r="B2" s="208"/>
      <c r="C2" s="208"/>
      <c r="D2" s="208"/>
      <c r="E2" s="208"/>
      <c r="F2" s="208"/>
      <c r="G2" s="208"/>
    </row>
    <row r="3" spans="1:7" s="18" customFormat="1" ht="14" x14ac:dyDescent="0.3">
      <c r="A3" s="208"/>
      <c r="B3" s="208"/>
      <c r="C3" s="208"/>
      <c r="D3" s="208"/>
      <c r="E3" s="208"/>
      <c r="F3" s="208"/>
      <c r="G3" s="208"/>
    </row>
    <row r="4" spans="1:7" s="18" customFormat="1" ht="14" x14ac:dyDescent="0.3">
      <c r="A4" s="208"/>
      <c r="B4" s="208"/>
      <c r="C4" s="208"/>
      <c r="D4" s="208"/>
      <c r="E4" s="208"/>
      <c r="F4" s="208"/>
      <c r="G4" s="208"/>
    </row>
    <row r="5" spans="1:7" s="18" customFormat="1" ht="14" x14ac:dyDescent="0.3">
      <c r="A5" s="208"/>
      <c r="B5" s="208"/>
      <c r="C5" s="208"/>
      <c r="D5" s="208"/>
      <c r="E5" s="208"/>
      <c r="F5" s="208"/>
      <c r="G5" s="208"/>
    </row>
    <row r="6" spans="1:7" s="18" customFormat="1" ht="14" x14ac:dyDescent="0.3">
      <c r="A6" s="208"/>
      <c r="B6" s="208"/>
      <c r="C6" s="208"/>
      <c r="D6" s="208"/>
      <c r="E6" s="208"/>
      <c r="F6" s="208"/>
      <c r="G6" s="208"/>
    </row>
    <row r="7" spans="1:7" s="20" customFormat="1" ht="14" x14ac:dyDescent="0.3">
      <c r="A7" s="254"/>
      <c r="B7" s="277"/>
      <c r="C7" s="277"/>
      <c r="D7" s="277"/>
      <c r="E7" s="277"/>
      <c r="F7" s="210"/>
      <c r="G7" s="210"/>
    </row>
    <row r="8" spans="1:7" s="20" customFormat="1" ht="30" customHeight="1" x14ac:dyDescent="0.35">
      <c r="A8" s="210"/>
      <c r="B8" s="337" t="s">
        <v>1520</v>
      </c>
      <c r="C8" s="337"/>
      <c r="D8" s="337"/>
      <c r="E8" s="337"/>
      <c r="F8" s="337"/>
      <c r="G8" s="213"/>
    </row>
    <row r="9" spans="1:7" s="20" customFormat="1" ht="14" x14ac:dyDescent="0.3">
      <c r="A9" s="254"/>
      <c r="B9" s="210"/>
      <c r="C9" s="210"/>
      <c r="D9" s="210"/>
      <c r="E9" s="210"/>
      <c r="F9" s="210"/>
      <c r="G9" s="210"/>
    </row>
    <row r="10" spans="1:7" s="18" customFormat="1" ht="14" x14ac:dyDescent="0.3">
      <c r="A10" s="208"/>
      <c r="B10" s="208"/>
      <c r="C10" s="208"/>
      <c r="D10" s="208"/>
      <c r="E10" s="211" t="s">
        <v>122</v>
      </c>
      <c r="F10" s="212"/>
      <c r="G10" s="208"/>
    </row>
    <row r="11" spans="1:7" s="18" customFormat="1" ht="14" x14ac:dyDescent="0.3">
      <c r="A11" s="208"/>
      <c r="B11" s="208"/>
      <c r="C11" s="208"/>
      <c r="D11" s="208"/>
      <c r="E11" s="211"/>
      <c r="F11" s="141"/>
      <c r="G11" s="208"/>
    </row>
    <row r="12" spans="1:7" s="18" customFormat="1" ht="14" x14ac:dyDescent="0.3">
      <c r="A12" s="208"/>
      <c r="B12" s="208"/>
      <c r="C12" s="208"/>
      <c r="D12" s="208"/>
      <c r="E12" s="211" t="s">
        <v>123</v>
      </c>
      <c r="F12" s="212"/>
      <c r="G12" s="208"/>
    </row>
    <row r="13" spans="1:7" x14ac:dyDescent="0.35">
      <c r="A13" s="55"/>
      <c r="B13" s="55"/>
      <c r="C13" s="55"/>
      <c r="D13" s="55"/>
      <c r="E13" s="55"/>
      <c r="F13" s="55"/>
      <c r="G13" s="55"/>
    </row>
    <row r="14" spans="1:7" x14ac:dyDescent="0.35">
      <c r="B14" s="257" t="s">
        <v>87</v>
      </c>
      <c r="C14" s="258">
        <v>2022</v>
      </c>
      <c r="D14" s="258">
        <v>2023</v>
      </c>
      <c r="E14" s="258">
        <v>2024</v>
      </c>
      <c r="F14" s="258">
        <v>2025</v>
      </c>
    </row>
    <row r="15" spans="1:7" x14ac:dyDescent="0.35">
      <c r="A15" s="55"/>
      <c r="B15" s="281" t="s">
        <v>115</v>
      </c>
      <c r="C15" s="282">
        <f>SUM(C16:C27)</f>
        <v>0</v>
      </c>
      <c r="D15" s="282">
        <f>SUM(D16:D27)</f>
        <v>0</v>
      </c>
      <c r="E15" s="282">
        <f>SUM(E16:E27)</f>
        <v>0</v>
      </c>
      <c r="F15" s="282">
        <f>SUM(F16:F27)</f>
        <v>0</v>
      </c>
      <c r="G15" s="55"/>
    </row>
    <row r="16" spans="1:7" outlineLevel="1" x14ac:dyDescent="0.35">
      <c r="A16" s="55"/>
      <c r="B16" s="215" t="s">
        <v>90</v>
      </c>
      <c r="C16" s="283"/>
      <c r="D16" s="283"/>
      <c r="E16" s="283"/>
      <c r="F16" s="283"/>
      <c r="G16" s="55"/>
    </row>
    <row r="17" spans="1:7" outlineLevel="1" x14ac:dyDescent="0.35">
      <c r="A17" s="55"/>
      <c r="B17" s="215" t="s">
        <v>91</v>
      </c>
      <c r="C17" s="283"/>
      <c r="D17" s="283"/>
      <c r="E17" s="283"/>
      <c r="F17" s="283"/>
      <c r="G17" s="55"/>
    </row>
    <row r="18" spans="1:7" outlineLevel="1" x14ac:dyDescent="0.35">
      <c r="A18" s="55"/>
      <c r="B18" s="215" t="s">
        <v>92</v>
      </c>
      <c r="C18" s="283"/>
      <c r="D18" s="283"/>
      <c r="E18" s="283"/>
      <c r="F18" s="283"/>
      <c r="G18" s="55"/>
    </row>
    <row r="19" spans="1:7" outlineLevel="1" x14ac:dyDescent="0.35">
      <c r="A19" s="55"/>
      <c r="B19" s="215" t="s">
        <v>93</v>
      </c>
      <c r="C19" s="283"/>
      <c r="D19" s="283"/>
      <c r="E19" s="283"/>
      <c r="F19" s="283"/>
      <c r="G19" s="55"/>
    </row>
    <row r="20" spans="1:7" outlineLevel="1" x14ac:dyDescent="0.35">
      <c r="A20" s="55"/>
      <c r="B20" s="215" t="s">
        <v>94</v>
      </c>
      <c r="C20" s="283"/>
      <c r="D20" s="283"/>
      <c r="E20" s="283"/>
      <c r="F20" s="283"/>
      <c r="G20" s="55"/>
    </row>
    <row r="21" spans="1:7" outlineLevel="1" x14ac:dyDescent="0.35">
      <c r="A21" s="55"/>
      <c r="B21" s="215" t="s">
        <v>95</v>
      </c>
      <c r="C21" s="283"/>
      <c r="D21" s="283"/>
      <c r="E21" s="283"/>
      <c r="F21" s="283"/>
      <c r="G21" s="55"/>
    </row>
    <row r="22" spans="1:7" outlineLevel="1" x14ac:dyDescent="0.35">
      <c r="A22" s="55"/>
      <c r="B22" s="215" t="s">
        <v>96</v>
      </c>
      <c r="C22" s="283"/>
      <c r="D22" s="283"/>
      <c r="E22" s="283"/>
      <c r="F22" s="283"/>
      <c r="G22" s="55"/>
    </row>
    <row r="23" spans="1:7" outlineLevel="1" x14ac:dyDescent="0.35">
      <c r="A23" s="55"/>
      <c r="B23" s="215" t="s">
        <v>97</v>
      </c>
      <c r="C23" s="283"/>
      <c r="D23" s="283"/>
      <c r="E23" s="283"/>
      <c r="F23" s="283"/>
      <c r="G23" s="55"/>
    </row>
    <row r="24" spans="1:7" outlineLevel="1" x14ac:dyDescent="0.35">
      <c r="A24" s="55"/>
      <c r="B24" s="215" t="s">
        <v>98</v>
      </c>
      <c r="C24" s="283"/>
      <c r="D24" s="283"/>
      <c r="E24" s="283"/>
      <c r="F24" s="283"/>
      <c r="G24" s="55"/>
    </row>
    <row r="25" spans="1:7" outlineLevel="1" x14ac:dyDescent="0.35">
      <c r="A25" s="55"/>
      <c r="B25" s="215" t="s">
        <v>116</v>
      </c>
      <c r="C25" s="283"/>
      <c r="D25" s="283"/>
      <c r="E25" s="283"/>
      <c r="F25" s="283"/>
      <c r="G25" s="55"/>
    </row>
    <row r="26" spans="1:7" outlineLevel="1" x14ac:dyDescent="0.35">
      <c r="A26" s="55"/>
      <c r="B26" s="215" t="s">
        <v>100</v>
      </c>
      <c r="C26" s="283"/>
      <c r="D26" s="283"/>
      <c r="E26" s="283"/>
      <c r="F26" s="283"/>
      <c r="G26" s="55"/>
    </row>
    <row r="27" spans="1:7" outlineLevel="1" x14ac:dyDescent="0.35">
      <c r="A27" s="55"/>
      <c r="B27" s="215" t="s">
        <v>101</v>
      </c>
      <c r="C27" s="283"/>
      <c r="D27" s="283"/>
      <c r="E27" s="283"/>
      <c r="F27" s="283"/>
      <c r="G27" s="55"/>
    </row>
    <row r="28" spans="1:7" x14ac:dyDescent="0.35">
      <c r="A28" s="55"/>
      <c r="B28" s="279" t="s">
        <v>117</v>
      </c>
      <c r="C28" s="280"/>
      <c r="D28" s="280"/>
      <c r="E28" s="280"/>
      <c r="F28" s="280"/>
      <c r="G28" s="55"/>
    </row>
    <row r="29" spans="1:7" ht="15" x14ac:dyDescent="0.35">
      <c r="A29" s="55"/>
      <c r="B29" s="281" t="s">
        <v>118</v>
      </c>
      <c r="C29" s="282">
        <f>SUM(C30:C34)</f>
        <v>0</v>
      </c>
      <c r="D29" s="282">
        <f>SUM(D30:D34)</f>
        <v>0</v>
      </c>
      <c r="E29" s="282">
        <f>SUM(E30:E34)</f>
        <v>0</v>
      </c>
      <c r="F29" s="282">
        <f>SUM(F30:F34)</f>
        <v>0</v>
      </c>
      <c r="G29" s="55"/>
    </row>
    <row r="30" spans="1:7" outlineLevel="1" x14ac:dyDescent="0.35">
      <c r="A30" s="55"/>
      <c r="B30" s="215" t="s">
        <v>103</v>
      </c>
      <c r="C30" s="283"/>
      <c r="D30" s="283"/>
      <c r="E30" s="283"/>
      <c r="F30" s="283"/>
      <c r="G30" s="55"/>
    </row>
    <row r="31" spans="1:7" outlineLevel="1" x14ac:dyDescent="0.35">
      <c r="A31" s="55"/>
      <c r="B31" s="215" t="s">
        <v>104</v>
      </c>
      <c r="C31" s="283"/>
      <c r="D31" s="283"/>
      <c r="E31" s="283"/>
      <c r="F31" s="283"/>
      <c r="G31" s="55"/>
    </row>
    <row r="32" spans="1:7" outlineLevel="1" x14ac:dyDescent="0.35">
      <c r="A32" s="55"/>
      <c r="B32" s="215" t="s">
        <v>105</v>
      </c>
      <c r="C32" s="283"/>
      <c r="D32" s="283"/>
      <c r="E32" s="283"/>
      <c r="F32" s="283"/>
      <c r="G32" s="55"/>
    </row>
    <row r="33" spans="1:7" outlineLevel="1" x14ac:dyDescent="0.35">
      <c r="A33" s="55"/>
      <c r="B33" s="215" t="s">
        <v>106</v>
      </c>
      <c r="C33" s="283"/>
      <c r="D33" s="283"/>
      <c r="E33" s="283"/>
      <c r="F33" s="283"/>
      <c r="G33" s="55"/>
    </row>
    <row r="34" spans="1:7" outlineLevel="1" x14ac:dyDescent="0.35">
      <c r="A34" s="55"/>
      <c r="B34" s="215" t="s">
        <v>107</v>
      </c>
      <c r="C34" s="283"/>
      <c r="D34" s="283"/>
      <c r="E34" s="283"/>
      <c r="F34" s="283"/>
      <c r="G34" s="55"/>
    </row>
    <row r="35" spans="1:7" x14ac:dyDescent="0.35">
      <c r="A35" s="55"/>
      <c r="B35" s="279" t="s">
        <v>117</v>
      </c>
      <c r="C35" s="280"/>
      <c r="D35" s="280"/>
      <c r="E35" s="280"/>
      <c r="F35" s="280"/>
      <c r="G35" s="55"/>
    </row>
    <row r="36" spans="1:7" x14ac:dyDescent="0.35">
      <c r="A36" s="55"/>
      <c r="B36" s="281" t="s">
        <v>119</v>
      </c>
      <c r="C36" s="282">
        <f>SUM(C37)</f>
        <v>0</v>
      </c>
      <c r="D36" s="282">
        <f>SUM(D37)</f>
        <v>0</v>
      </c>
      <c r="E36" s="282">
        <f>SUM(E37)</f>
        <v>0</v>
      </c>
      <c r="F36" s="282">
        <f>SUM(F37)</f>
        <v>0</v>
      </c>
      <c r="G36" s="55"/>
    </row>
    <row r="37" spans="1:7" outlineLevel="1" x14ac:dyDescent="0.35">
      <c r="A37" s="55"/>
      <c r="B37" s="215" t="s">
        <v>120</v>
      </c>
      <c r="C37" s="283"/>
      <c r="D37" s="283"/>
      <c r="E37" s="283"/>
      <c r="F37" s="283"/>
      <c r="G37" s="55"/>
    </row>
    <row r="38" spans="1:7" x14ac:dyDescent="0.35">
      <c r="A38" s="55"/>
      <c r="B38" s="284"/>
      <c r="C38" s="280"/>
      <c r="D38" s="280"/>
      <c r="E38" s="280"/>
      <c r="F38" s="280"/>
      <c r="G38" s="55"/>
    </row>
    <row r="39" spans="1:7" x14ac:dyDescent="0.35">
      <c r="A39" s="55"/>
      <c r="B39" s="281" t="s">
        <v>121</v>
      </c>
      <c r="C39" s="282">
        <f>+C15+C29+C36</f>
        <v>0</v>
      </c>
      <c r="D39" s="282">
        <f>+D15+D29+D36</f>
        <v>0</v>
      </c>
      <c r="E39" s="282">
        <f>+E15+E29+E36</f>
        <v>0</v>
      </c>
      <c r="F39" s="282">
        <f>+F15+F29+F36</f>
        <v>0</v>
      </c>
      <c r="G39" s="55"/>
    </row>
    <row r="40" spans="1:7" x14ac:dyDescent="0.35">
      <c r="A40" s="55"/>
      <c r="B40" s="284"/>
      <c r="C40" s="280"/>
      <c r="D40" s="280"/>
      <c r="E40" s="280"/>
      <c r="F40" s="280"/>
      <c r="G40" s="55"/>
    </row>
    <row r="41" spans="1:7" x14ac:dyDescent="0.35">
      <c r="A41" s="55"/>
      <c r="B41" s="266" t="s">
        <v>111</v>
      </c>
      <c r="C41" s="266"/>
      <c r="D41" s="266"/>
      <c r="E41" s="266"/>
      <c r="F41" s="266"/>
      <c r="G41" s="55"/>
    </row>
    <row r="42" spans="1:7" ht="25" outlineLevel="1" x14ac:dyDescent="0.35">
      <c r="A42" s="55"/>
      <c r="B42" s="215" t="s">
        <v>112</v>
      </c>
      <c r="C42" s="283"/>
      <c r="D42" s="283"/>
      <c r="E42" s="283"/>
      <c r="F42" s="283"/>
      <c r="G42" s="55"/>
    </row>
    <row r="43" spans="1:7" ht="25" outlineLevel="1" x14ac:dyDescent="0.35">
      <c r="A43" s="55"/>
      <c r="B43" s="215" t="s">
        <v>113</v>
      </c>
      <c r="C43" s="283"/>
      <c r="D43" s="283"/>
      <c r="E43" s="283"/>
      <c r="F43" s="283"/>
      <c r="G43" s="55"/>
    </row>
    <row r="44" spans="1:7" s="44" customFormat="1" outlineLevel="1" x14ac:dyDescent="0.35">
      <c r="A44" s="278"/>
      <c r="B44" s="221" t="s">
        <v>114</v>
      </c>
      <c r="C44" s="223" cm="1">
        <f t="array" ref="C44:C45">(C42:C43)</f>
        <v>0</v>
      </c>
      <c r="D44" s="223" cm="1">
        <f t="array" ref="D44:D45">(D42:D43)</f>
        <v>0</v>
      </c>
      <c r="E44" s="223" cm="1">
        <f t="array" ref="E44:E45">(E42:E43)</f>
        <v>0</v>
      </c>
      <c r="F44" s="223" cm="1">
        <f t="array" ref="F44:F45">(F42:F43)</f>
        <v>0</v>
      </c>
      <c r="G44" s="278"/>
    </row>
    <row r="45" spans="1:7" x14ac:dyDescent="0.35">
      <c r="A45" s="55"/>
      <c r="B45" s="285"/>
      <c r="C45" s="286">
        <v>0</v>
      </c>
      <c r="D45" s="286">
        <v>0</v>
      </c>
      <c r="E45" s="286">
        <v>0</v>
      </c>
      <c r="F45" s="286">
        <v>0</v>
      </c>
      <c r="G45" s="55"/>
    </row>
    <row r="46" spans="1:7" x14ac:dyDescent="0.35">
      <c r="A46" s="55"/>
      <c r="B46" s="55"/>
      <c r="C46" s="55"/>
      <c r="D46" s="55"/>
      <c r="E46" s="55"/>
      <c r="F46" s="55"/>
      <c r="G46" s="55"/>
    </row>
    <row r="47" spans="1:7" s="28" customFormat="1" ht="14" x14ac:dyDescent="0.3">
      <c r="A47" s="60"/>
      <c r="B47" s="60"/>
      <c r="C47" s="60"/>
      <c r="D47" s="60"/>
      <c r="E47" s="60"/>
      <c r="F47" s="60"/>
      <c r="G47" s="60"/>
    </row>
    <row r="48" spans="1:7" s="28" customFormat="1" ht="14" x14ac:dyDescent="0.3">
      <c r="A48" s="60"/>
      <c r="B48" s="60"/>
      <c r="C48" s="60"/>
      <c r="D48" s="60"/>
      <c r="E48" s="60"/>
      <c r="F48" s="60"/>
      <c r="G48" s="60"/>
    </row>
    <row r="49" spans="1:8" s="29" customFormat="1" ht="13" x14ac:dyDescent="0.3">
      <c r="A49" s="61"/>
      <c r="B49" s="62"/>
      <c r="C49" s="63"/>
      <c r="D49" s="63"/>
      <c r="E49" s="63"/>
      <c r="F49" s="63"/>
      <c r="G49" s="63"/>
    </row>
    <row r="50" spans="1:8" s="29" customFormat="1" ht="13" x14ac:dyDescent="0.3">
      <c r="A50" s="350"/>
      <c r="B50" s="350"/>
      <c r="C50" s="350"/>
      <c r="D50" s="350"/>
      <c r="E50" s="63"/>
      <c r="F50" s="63"/>
      <c r="G50" s="63"/>
    </row>
    <row r="51" spans="1:8" s="29" customFormat="1" ht="13" x14ac:dyDescent="0.3">
      <c r="A51" s="351"/>
      <c r="B51" s="351"/>
      <c r="C51" s="351"/>
      <c r="D51" s="351"/>
      <c r="E51" s="64"/>
      <c r="F51" s="64"/>
      <c r="G51" s="65"/>
      <c r="H51" s="39"/>
    </row>
    <row r="52" spans="1:8" s="29" customFormat="1" ht="13" x14ac:dyDescent="0.3">
      <c r="A52" s="66"/>
      <c r="B52" s="64"/>
      <c r="C52" s="64"/>
      <c r="D52" s="64"/>
      <c r="E52" s="64"/>
      <c r="F52" s="67"/>
      <c r="G52" s="65"/>
      <c r="H52" s="39"/>
    </row>
    <row r="53" spans="1:8" s="29" customFormat="1" ht="13" x14ac:dyDescent="0.3">
      <c r="A53" s="351"/>
      <c r="B53" s="351"/>
      <c r="C53" s="351"/>
      <c r="D53" s="351"/>
      <c r="E53" s="64"/>
      <c r="F53" s="255"/>
      <c r="G53" s="65"/>
      <c r="H53" s="39"/>
    </row>
    <row r="54" spans="1:8" s="29" customFormat="1" x14ac:dyDescent="0.35">
      <c r="A54" s="349" t="s">
        <v>205</v>
      </c>
      <c r="B54" s="349"/>
      <c r="C54" s="349"/>
      <c r="D54" s="349"/>
      <c r="E54" s="349"/>
      <c r="F54" s="349"/>
      <c r="G54" s="349"/>
    </row>
    <row r="55" spans="1:8" s="29" customFormat="1" ht="13" x14ac:dyDescent="0.3">
      <c r="A55" s="61"/>
      <c r="B55" s="64"/>
      <c r="C55" s="64"/>
      <c r="D55" s="64"/>
      <c r="E55" s="64"/>
      <c r="F55" s="64"/>
      <c r="G55" s="63"/>
    </row>
    <row r="56" spans="1:8" s="29" customFormat="1" ht="13" x14ac:dyDescent="0.3">
      <c r="A56" s="61"/>
      <c r="B56" s="63"/>
      <c r="C56" s="63"/>
      <c r="D56" s="63"/>
      <c r="E56" s="63"/>
      <c r="F56" s="63"/>
      <c r="G56" s="63"/>
    </row>
    <row r="57" spans="1:8" s="29" customFormat="1" ht="13" x14ac:dyDescent="0.3">
      <c r="A57" s="61"/>
      <c r="B57" s="63"/>
      <c r="C57" s="63"/>
      <c r="D57" s="63"/>
      <c r="E57" s="63"/>
      <c r="F57" s="63"/>
      <c r="G57" s="63"/>
    </row>
    <row r="58" spans="1:8" s="29" customFormat="1" ht="13" x14ac:dyDescent="0.3">
      <c r="A58" s="61"/>
      <c r="B58" s="63"/>
      <c r="C58" s="63"/>
      <c r="D58" s="63"/>
      <c r="E58" s="63"/>
      <c r="F58" s="63"/>
      <c r="G58" s="63"/>
    </row>
    <row r="59" spans="1:8" s="29" customFormat="1" ht="13" x14ac:dyDescent="0.3">
      <c r="A59" s="61"/>
      <c r="B59" s="63"/>
      <c r="C59" s="63"/>
      <c r="D59" s="63"/>
      <c r="E59" s="63"/>
      <c r="F59" s="63"/>
      <c r="G59" s="63"/>
    </row>
    <row r="60" spans="1:8" s="28" customFormat="1" ht="14" x14ac:dyDescent="0.3">
      <c r="A60" s="60"/>
      <c r="B60" s="60"/>
      <c r="C60" s="60"/>
      <c r="D60" s="60"/>
      <c r="E60" s="60"/>
      <c r="F60" s="60"/>
      <c r="G60" s="60"/>
    </row>
    <row r="61" spans="1:8" hidden="1" x14ac:dyDescent="0.35">
      <c r="A61" s="55"/>
      <c r="B61" s="55"/>
      <c r="C61" s="55"/>
      <c r="D61" s="55"/>
      <c r="E61" s="55"/>
      <c r="F61" s="55"/>
      <c r="G61" s="55"/>
    </row>
    <row r="62" spans="1:8" hidden="1" x14ac:dyDescent="0.35">
      <c r="A62" s="55"/>
      <c r="B62" s="55"/>
      <c r="C62" s="55"/>
      <c r="D62" s="55"/>
      <c r="E62" s="55"/>
      <c r="F62" s="55"/>
      <c r="G62" s="55"/>
    </row>
    <row r="63" spans="1:8" hidden="1" x14ac:dyDescent="0.35">
      <c r="A63" s="55"/>
      <c r="B63" s="55"/>
      <c r="C63" s="55"/>
      <c r="D63" s="55"/>
      <c r="E63" s="55"/>
      <c r="F63" s="55"/>
      <c r="G63" s="55"/>
    </row>
    <row r="64" spans="1:8" hidden="1" x14ac:dyDescent="0.35">
      <c r="A64" s="55"/>
      <c r="B64" s="55"/>
      <c r="C64" s="55"/>
      <c r="D64" s="55"/>
      <c r="E64" s="55"/>
      <c r="F64" s="55"/>
      <c r="G64" s="55"/>
    </row>
    <row r="65" spans="1:7" hidden="1" x14ac:dyDescent="0.35">
      <c r="A65" s="55"/>
      <c r="B65" s="55"/>
      <c r="C65" s="55"/>
      <c r="D65" s="55"/>
      <c r="E65" s="55"/>
      <c r="F65" s="55"/>
      <c r="G65" s="55"/>
    </row>
    <row r="66" spans="1:7" hidden="1" x14ac:dyDescent="0.35">
      <c r="A66" s="55"/>
      <c r="B66" s="55"/>
      <c r="C66" s="55"/>
      <c r="D66" s="55"/>
      <c r="E66" s="55"/>
      <c r="F66" s="55"/>
      <c r="G66" s="55"/>
    </row>
    <row r="67" spans="1:7" x14ac:dyDescent="0.35">
      <c r="A67" s="55"/>
      <c r="B67" s="55"/>
      <c r="C67" s="55"/>
      <c r="D67" s="55"/>
      <c r="E67" s="55"/>
      <c r="F67" s="55"/>
      <c r="G67" s="55"/>
    </row>
  </sheetData>
  <protectedRanges>
    <protectedRange sqref="A54" name="M_NombreTesorero_1"/>
  </protectedRanges>
  <mergeCells count="5">
    <mergeCell ref="B8:F8"/>
    <mergeCell ref="A51:D51"/>
    <mergeCell ref="A53:D53"/>
    <mergeCell ref="A54:G54"/>
    <mergeCell ref="A50:D50"/>
  </mergeCells>
  <printOptions horizontalCentered="1"/>
  <pageMargins left="0.70866141732283472" right="0.70866141732283472" top="0.74803149606299213" bottom="0.74803149606299213" header="0.31496062992125984" footer="0.31496062992125984"/>
  <pageSetup scale="63" orientation="portrait" r:id="rId1"/>
  <headerFooter>
    <oddFooter>&amp;CPágina &amp;P de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H61"/>
  <sheetViews>
    <sheetView workbookViewId="0">
      <pane ySplit="14" topLeftCell="A15" activePane="bottomLeft" state="frozen"/>
      <selection pane="bottomLeft" activeCell="C16" sqref="C16"/>
    </sheetView>
  </sheetViews>
  <sheetFormatPr baseColWidth="10" defaultColWidth="0" defaultRowHeight="14.5" zeroHeight="1" outlineLevelRow="1" x14ac:dyDescent="0.35"/>
  <cols>
    <col min="1" max="1" width="3.81640625" customWidth="1"/>
    <col min="2" max="2" width="69.26953125" customWidth="1"/>
    <col min="3" max="4" width="21.81640625" customWidth="1"/>
    <col min="5" max="5" width="3.81640625" customWidth="1"/>
    <col min="6" max="8" width="0" hidden="1" customWidth="1"/>
    <col min="9" max="16384" width="11.54296875" hidden="1"/>
  </cols>
  <sheetData>
    <row r="1" spans="1:7" s="18" customFormat="1" ht="14" x14ac:dyDescent="0.3">
      <c r="A1" s="208"/>
      <c r="B1" s="208"/>
      <c r="C1" s="208"/>
      <c r="D1" s="208"/>
      <c r="E1" s="208"/>
    </row>
    <row r="2" spans="1:7" s="18" customFormat="1" ht="14" x14ac:dyDescent="0.3">
      <c r="A2" s="208"/>
      <c r="B2" s="208"/>
      <c r="C2" s="208"/>
      <c r="D2" s="208"/>
      <c r="E2" s="208"/>
    </row>
    <row r="3" spans="1:7" s="18" customFormat="1" ht="14" x14ac:dyDescent="0.3">
      <c r="A3" s="208"/>
      <c r="B3" s="208"/>
      <c r="C3" s="208"/>
      <c r="D3" s="208"/>
      <c r="E3" s="208"/>
    </row>
    <row r="4" spans="1:7" s="18" customFormat="1" ht="14" x14ac:dyDescent="0.3">
      <c r="A4" s="208"/>
      <c r="B4" s="208"/>
      <c r="C4" s="208"/>
      <c r="D4" s="208"/>
      <c r="E4" s="208"/>
    </row>
    <row r="5" spans="1:7" s="18" customFormat="1" ht="14" x14ac:dyDescent="0.3">
      <c r="A5" s="208"/>
      <c r="B5" s="208"/>
      <c r="C5" s="208"/>
      <c r="D5" s="208"/>
      <c r="E5" s="208"/>
    </row>
    <row r="6" spans="1:7" s="18" customFormat="1" ht="14" x14ac:dyDescent="0.3">
      <c r="A6" s="208"/>
      <c r="B6" s="208"/>
      <c r="C6" s="208"/>
      <c r="D6" s="208"/>
      <c r="E6" s="208"/>
    </row>
    <row r="7" spans="1:7" s="18" customFormat="1" ht="10.9" customHeight="1" x14ac:dyDescent="0.3">
      <c r="A7" s="208"/>
      <c r="B7" s="208"/>
      <c r="C7" s="208"/>
      <c r="D7" s="208"/>
      <c r="E7" s="208"/>
    </row>
    <row r="8" spans="1:7" s="20" customFormat="1" ht="31.9" customHeight="1" x14ac:dyDescent="0.3">
      <c r="A8" s="210"/>
      <c r="B8" s="345" t="s">
        <v>1521</v>
      </c>
      <c r="C8" s="345"/>
      <c r="D8" s="345"/>
      <c r="E8" s="213"/>
      <c r="F8" s="21"/>
      <c r="G8" s="21"/>
    </row>
    <row r="9" spans="1:7" s="20" customFormat="1" ht="14" x14ac:dyDescent="0.3">
      <c r="A9" s="254"/>
      <c r="B9" s="210"/>
      <c r="C9" s="210"/>
      <c r="D9" s="210"/>
      <c r="E9" s="210"/>
    </row>
    <row r="10" spans="1:7" s="18" customFormat="1" ht="14" x14ac:dyDescent="0.3">
      <c r="A10" s="208"/>
      <c r="B10" s="208"/>
      <c r="C10" s="211" t="s">
        <v>122</v>
      </c>
      <c r="D10" s="212">
        <v>30</v>
      </c>
      <c r="E10" s="208"/>
    </row>
    <row r="11" spans="1:7" s="18" customFormat="1" ht="6.65" customHeight="1" x14ac:dyDescent="0.3">
      <c r="A11" s="208"/>
      <c r="B11" s="208"/>
      <c r="C11" s="211"/>
      <c r="D11" s="141"/>
      <c r="E11" s="208"/>
    </row>
    <row r="12" spans="1:7" x14ac:dyDescent="0.35">
      <c r="A12" s="55"/>
      <c r="B12" s="55"/>
      <c r="C12" s="211" t="s">
        <v>123</v>
      </c>
      <c r="D12" s="315">
        <v>45915</v>
      </c>
      <c r="E12" s="55"/>
    </row>
    <row r="13" spans="1:7" x14ac:dyDescent="0.35">
      <c r="A13" s="55"/>
      <c r="B13" s="55"/>
      <c r="C13" s="55"/>
      <c r="D13" s="55"/>
      <c r="E13" s="55"/>
    </row>
    <row r="14" spans="1:7" x14ac:dyDescent="0.35">
      <c r="A14" s="55"/>
      <c r="B14" s="257" t="s">
        <v>87</v>
      </c>
      <c r="C14" s="258">
        <v>2024</v>
      </c>
      <c r="D14" s="258">
        <v>2025</v>
      </c>
    </row>
    <row r="15" spans="1:7" x14ac:dyDescent="0.35">
      <c r="A15" s="55"/>
      <c r="B15" s="281" t="s">
        <v>115</v>
      </c>
      <c r="C15" s="282">
        <f>SUM(C16:C27)</f>
        <v>0</v>
      </c>
      <c r="D15" s="282">
        <f>SUM(D16:D27)</f>
        <v>0</v>
      </c>
      <c r="E15" s="55"/>
    </row>
    <row r="16" spans="1:7" outlineLevel="1" x14ac:dyDescent="0.35">
      <c r="A16" s="55"/>
      <c r="B16" s="215" t="s">
        <v>90</v>
      </c>
      <c r="C16" s="283"/>
      <c r="D16" s="283"/>
      <c r="E16" s="55"/>
    </row>
    <row r="17" spans="1:5" outlineLevel="1" x14ac:dyDescent="0.35">
      <c r="A17" s="55"/>
      <c r="B17" s="215" t="s">
        <v>91</v>
      </c>
      <c r="C17" s="283"/>
      <c r="D17" s="283"/>
      <c r="E17" s="55"/>
    </row>
    <row r="18" spans="1:5" outlineLevel="1" x14ac:dyDescent="0.35">
      <c r="A18" s="55"/>
      <c r="B18" s="215" t="s">
        <v>92</v>
      </c>
      <c r="C18" s="283"/>
      <c r="D18" s="283"/>
      <c r="E18" s="55"/>
    </row>
    <row r="19" spans="1:5" outlineLevel="1" x14ac:dyDescent="0.35">
      <c r="A19" s="55"/>
      <c r="B19" s="215" t="s">
        <v>93</v>
      </c>
      <c r="C19" s="283"/>
      <c r="D19" s="283"/>
      <c r="E19" s="55"/>
    </row>
    <row r="20" spans="1:5" outlineLevel="1" x14ac:dyDescent="0.35">
      <c r="A20" s="55"/>
      <c r="B20" s="215" t="s">
        <v>94</v>
      </c>
      <c r="C20" s="283"/>
      <c r="D20" s="283"/>
      <c r="E20" s="55"/>
    </row>
    <row r="21" spans="1:5" outlineLevel="1" x14ac:dyDescent="0.35">
      <c r="A21" s="55"/>
      <c r="B21" s="215" t="s">
        <v>95</v>
      </c>
      <c r="C21" s="283"/>
      <c r="D21" s="283"/>
      <c r="E21" s="55"/>
    </row>
    <row r="22" spans="1:5" outlineLevel="1" x14ac:dyDescent="0.35">
      <c r="A22" s="55"/>
      <c r="B22" s="215" t="s">
        <v>96</v>
      </c>
      <c r="C22" s="283"/>
      <c r="D22" s="283"/>
      <c r="E22" s="55"/>
    </row>
    <row r="23" spans="1:5" outlineLevel="1" x14ac:dyDescent="0.35">
      <c r="A23" s="55"/>
      <c r="B23" s="215" t="s">
        <v>97</v>
      </c>
      <c r="C23" s="283"/>
      <c r="D23" s="283"/>
      <c r="E23" s="55"/>
    </row>
    <row r="24" spans="1:5" outlineLevel="1" x14ac:dyDescent="0.35">
      <c r="A24" s="55"/>
      <c r="B24" s="215" t="s">
        <v>98</v>
      </c>
      <c r="C24" s="283"/>
      <c r="D24" s="283"/>
      <c r="E24" s="55"/>
    </row>
    <row r="25" spans="1:5" outlineLevel="1" x14ac:dyDescent="0.35">
      <c r="A25" s="55"/>
      <c r="B25" s="215" t="s">
        <v>116</v>
      </c>
      <c r="C25" s="283"/>
      <c r="D25" s="283"/>
      <c r="E25" s="55"/>
    </row>
    <row r="26" spans="1:5" outlineLevel="1" x14ac:dyDescent="0.35">
      <c r="A26" s="55"/>
      <c r="B26" s="215" t="s">
        <v>100</v>
      </c>
      <c r="C26" s="283"/>
      <c r="D26" s="283"/>
      <c r="E26" s="55"/>
    </row>
    <row r="27" spans="1:5" outlineLevel="1" x14ac:dyDescent="0.35">
      <c r="A27" s="55"/>
      <c r="B27" s="215" t="s">
        <v>101</v>
      </c>
      <c r="C27" s="283"/>
      <c r="D27" s="283"/>
      <c r="E27" s="55"/>
    </row>
    <row r="28" spans="1:5" x14ac:dyDescent="0.35">
      <c r="A28" s="55"/>
      <c r="B28" s="279" t="s">
        <v>117</v>
      </c>
      <c r="C28" s="280"/>
      <c r="D28" s="280"/>
      <c r="E28" s="55"/>
    </row>
    <row r="29" spans="1:5" ht="15" x14ac:dyDescent="0.35">
      <c r="A29" s="55"/>
      <c r="B29" s="281" t="s">
        <v>118</v>
      </c>
      <c r="C29" s="282">
        <f>SUM(C30:C34)</f>
        <v>0</v>
      </c>
      <c r="D29" s="282">
        <f>SUM(D30:D34)</f>
        <v>0</v>
      </c>
      <c r="E29" s="55"/>
    </row>
    <row r="30" spans="1:5" outlineLevel="1" x14ac:dyDescent="0.35">
      <c r="A30" s="55"/>
      <c r="B30" s="215" t="s">
        <v>103</v>
      </c>
      <c r="C30" s="283"/>
      <c r="D30" s="283"/>
      <c r="E30" s="55"/>
    </row>
    <row r="31" spans="1:5" outlineLevel="1" x14ac:dyDescent="0.35">
      <c r="A31" s="55"/>
      <c r="B31" s="215" t="s">
        <v>104</v>
      </c>
      <c r="C31" s="283"/>
      <c r="D31" s="283"/>
      <c r="E31" s="55"/>
    </row>
    <row r="32" spans="1:5" outlineLevel="1" x14ac:dyDescent="0.35">
      <c r="A32" s="55"/>
      <c r="B32" s="215" t="s">
        <v>105</v>
      </c>
      <c r="C32" s="283"/>
      <c r="D32" s="283"/>
      <c r="E32" s="55"/>
    </row>
    <row r="33" spans="1:5" outlineLevel="1" x14ac:dyDescent="0.35">
      <c r="A33" s="55"/>
      <c r="B33" s="215" t="s">
        <v>106</v>
      </c>
      <c r="C33" s="283"/>
      <c r="D33" s="283"/>
      <c r="E33" s="55"/>
    </row>
    <row r="34" spans="1:5" outlineLevel="1" x14ac:dyDescent="0.35">
      <c r="A34" s="55"/>
      <c r="B34" s="215" t="s">
        <v>107</v>
      </c>
      <c r="C34" s="283"/>
      <c r="D34" s="283"/>
      <c r="E34" s="55"/>
    </row>
    <row r="35" spans="1:5" x14ac:dyDescent="0.35">
      <c r="A35" s="55"/>
      <c r="B35" s="279" t="s">
        <v>117</v>
      </c>
      <c r="C35" s="280"/>
      <c r="D35" s="280"/>
      <c r="E35" s="55"/>
    </row>
    <row r="36" spans="1:5" x14ac:dyDescent="0.35">
      <c r="A36" s="55"/>
      <c r="B36" s="281" t="s">
        <v>119</v>
      </c>
      <c r="C36" s="282">
        <f>SUM(C37)</f>
        <v>0</v>
      </c>
      <c r="D36" s="282">
        <f>SUM(D37)</f>
        <v>0</v>
      </c>
      <c r="E36" s="55"/>
    </row>
    <row r="37" spans="1:5" outlineLevel="1" x14ac:dyDescent="0.35">
      <c r="A37" s="55"/>
      <c r="B37" s="215" t="s">
        <v>120</v>
      </c>
      <c r="C37" s="283"/>
      <c r="D37" s="283"/>
      <c r="E37" s="55"/>
    </row>
    <row r="38" spans="1:5" x14ac:dyDescent="0.35">
      <c r="A38" s="55"/>
      <c r="B38" s="284"/>
      <c r="C38" s="280"/>
      <c r="D38" s="280"/>
      <c r="E38" s="55"/>
    </row>
    <row r="39" spans="1:5" x14ac:dyDescent="0.35">
      <c r="A39" s="55"/>
      <c r="B39" s="281" t="s">
        <v>121</v>
      </c>
      <c r="C39" s="282">
        <f>+C15+C29+C36</f>
        <v>0</v>
      </c>
      <c r="D39" s="282">
        <f>+D15+D29+D36</f>
        <v>0</v>
      </c>
      <c r="E39" s="55"/>
    </row>
    <row r="40" spans="1:5" x14ac:dyDescent="0.35">
      <c r="A40" s="55"/>
      <c r="B40" s="284"/>
      <c r="C40" s="280"/>
      <c r="D40" s="280"/>
      <c r="E40" s="55"/>
    </row>
    <row r="41" spans="1:5" x14ac:dyDescent="0.35">
      <c r="A41" s="55"/>
      <c r="B41" s="266" t="s">
        <v>111</v>
      </c>
      <c r="C41" s="266"/>
      <c r="D41" s="266"/>
      <c r="E41" s="55"/>
    </row>
    <row r="42" spans="1:5" ht="25" outlineLevel="1" x14ac:dyDescent="0.35">
      <c r="A42" s="55"/>
      <c r="B42" s="215" t="s">
        <v>112</v>
      </c>
      <c r="C42" s="283"/>
      <c r="D42" s="283"/>
      <c r="E42" s="55"/>
    </row>
    <row r="43" spans="1:5" ht="25" outlineLevel="1" x14ac:dyDescent="0.35">
      <c r="A43" s="55"/>
      <c r="B43" s="215" t="s">
        <v>113</v>
      </c>
      <c r="C43" s="283"/>
      <c r="D43" s="283"/>
      <c r="E43" s="55"/>
    </row>
    <row r="44" spans="1:5" outlineLevel="1" x14ac:dyDescent="0.35">
      <c r="A44" s="55"/>
      <c r="B44" s="221" t="s">
        <v>114</v>
      </c>
      <c r="C44" s="267" cm="1">
        <f t="array" ref="C44:C45">(C42:C43)</f>
        <v>0</v>
      </c>
      <c r="D44" s="267" cm="1">
        <f t="array" ref="D44:D45">(D42:D43)</f>
        <v>0</v>
      </c>
      <c r="E44" s="55"/>
    </row>
    <row r="45" spans="1:5" x14ac:dyDescent="0.35">
      <c r="A45" s="55"/>
      <c r="B45" s="285"/>
      <c r="C45" s="286">
        <v>0</v>
      </c>
      <c r="D45" s="286">
        <v>0</v>
      </c>
      <c r="E45" s="55"/>
    </row>
    <row r="46" spans="1:5" x14ac:dyDescent="0.35">
      <c r="A46" s="55"/>
      <c r="B46" s="55"/>
      <c r="C46" s="55"/>
      <c r="D46" s="55"/>
      <c r="E46" s="55"/>
    </row>
    <row r="47" spans="1:5" s="18" customFormat="1" ht="14" x14ac:dyDescent="0.3">
      <c r="A47" s="208"/>
      <c r="B47" s="208"/>
      <c r="C47" s="208"/>
      <c r="D47" s="208"/>
      <c r="E47" s="208"/>
    </row>
    <row r="48" spans="1:5" s="18" customFormat="1" ht="14" x14ac:dyDescent="0.3">
      <c r="A48" s="208"/>
      <c r="B48" s="208"/>
      <c r="C48" s="208"/>
      <c r="D48" s="208"/>
      <c r="E48" s="208"/>
    </row>
    <row r="49" spans="1:8" s="18" customFormat="1" ht="14" x14ac:dyDescent="0.3">
      <c r="A49" s="208"/>
      <c r="B49" s="208"/>
      <c r="C49" s="208"/>
      <c r="D49" s="208"/>
      <c r="E49" s="208"/>
    </row>
    <row r="50" spans="1:8" s="1" customFormat="1" ht="13" x14ac:dyDescent="0.3">
      <c r="A50" s="147"/>
      <c r="B50" s="59"/>
      <c r="C50" s="57"/>
      <c r="D50" s="57"/>
      <c r="E50" s="57"/>
    </row>
    <row r="51" spans="1:8" s="1" customFormat="1" ht="13" x14ac:dyDescent="0.3">
      <c r="A51" s="341"/>
      <c r="B51" s="341"/>
      <c r="C51" s="341"/>
      <c r="D51" s="341"/>
      <c r="E51" s="57"/>
    </row>
    <row r="52" spans="1:8" s="1" customFormat="1" ht="13" x14ac:dyDescent="0.3">
      <c r="A52" s="342"/>
      <c r="B52" s="342"/>
      <c r="C52" s="342"/>
      <c r="D52" s="342"/>
      <c r="E52" s="159"/>
      <c r="F52" s="6"/>
      <c r="G52" s="7"/>
      <c r="H52" s="7"/>
    </row>
    <row r="53" spans="1:8" s="1" customFormat="1" ht="13" x14ac:dyDescent="0.3">
      <c r="A53" s="161"/>
      <c r="B53" s="159"/>
      <c r="C53" s="159"/>
      <c r="D53" s="159"/>
      <c r="E53" s="159"/>
      <c r="F53" s="8"/>
      <c r="G53" s="7"/>
      <c r="H53" s="7"/>
    </row>
    <row r="54" spans="1:8" s="1" customFormat="1" ht="13" x14ac:dyDescent="0.3">
      <c r="A54" s="342"/>
      <c r="B54" s="342"/>
      <c r="C54" s="342"/>
      <c r="D54" s="342"/>
      <c r="E54" s="159"/>
      <c r="F54" s="9"/>
      <c r="G54" s="7"/>
      <c r="H54" s="7"/>
    </row>
    <row r="55" spans="1:8" s="1" customFormat="1" x14ac:dyDescent="0.35">
      <c r="A55" s="346" t="s">
        <v>205</v>
      </c>
      <c r="B55" s="346"/>
      <c r="C55" s="346"/>
      <c r="D55" s="346"/>
      <c r="E55" s="346"/>
      <c r="F55" s="10"/>
    </row>
    <row r="56" spans="1:8" s="1" customFormat="1" ht="13" x14ac:dyDescent="0.3">
      <c r="A56" s="147"/>
      <c r="B56" s="159"/>
      <c r="C56" s="159"/>
      <c r="D56" s="159"/>
      <c r="E56" s="159"/>
      <c r="F56" s="6"/>
    </row>
    <row r="57" spans="1:8" s="1" customFormat="1" ht="13" x14ac:dyDescent="0.3">
      <c r="A57" s="147"/>
      <c r="B57" s="57"/>
      <c r="C57" s="57"/>
      <c r="D57" s="57"/>
      <c r="E57" s="57"/>
    </row>
    <row r="58" spans="1:8" s="1" customFormat="1" ht="13" x14ac:dyDescent="0.3">
      <c r="A58" s="147"/>
      <c r="B58" s="57"/>
      <c r="C58" s="57"/>
      <c r="D58" s="57"/>
      <c r="E58" s="57"/>
    </row>
    <row r="59" spans="1:8" s="1" customFormat="1" ht="13" x14ac:dyDescent="0.3">
      <c r="A59" s="147"/>
      <c r="B59" s="57"/>
      <c r="C59" s="57"/>
      <c r="D59" s="57"/>
      <c r="E59" s="57"/>
    </row>
    <row r="60" spans="1:8" s="1" customFormat="1" ht="13" x14ac:dyDescent="0.3">
      <c r="A60" s="147"/>
      <c r="B60" s="57"/>
      <c r="C60" s="57"/>
      <c r="D60" s="57"/>
      <c r="E60" s="57"/>
    </row>
    <row r="61" spans="1:8" x14ac:dyDescent="0.35">
      <c r="A61" s="55"/>
      <c r="B61" s="55"/>
      <c r="C61" s="55"/>
      <c r="D61" s="55"/>
      <c r="E61" s="55"/>
    </row>
  </sheetData>
  <protectedRanges>
    <protectedRange sqref="A55" name="M_NombreTesorero_1"/>
  </protectedRanges>
  <mergeCells count="5">
    <mergeCell ref="B8:D8"/>
    <mergeCell ref="A55:E55"/>
    <mergeCell ref="A51:D51"/>
    <mergeCell ref="A52:D52"/>
    <mergeCell ref="A54:D54"/>
  </mergeCells>
  <printOptions horizontalCentered="1"/>
  <pageMargins left="0.70866141732283472" right="0.70866141732283472" top="0.74803149606299213" bottom="0.74803149606299213" header="0.31496062992125984" footer="0.31496062992125984"/>
  <pageSetup scale="74" orientation="portrait" verticalDpi="0" r:id="rId1"/>
  <headerFooter>
    <oddFooter>&amp;CPágina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13</vt:i4>
      </vt:variant>
    </vt:vector>
  </HeadingPairs>
  <TitlesOfParts>
    <vt:vector size="24" baseType="lpstr">
      <vt:lpstr>Consideraciones</vt:lpstr>
      <vt:lpstr>Listado de Formatos</vt:lpstr>
      <vt:lpstr>I01</vt:lpstr>
      <vt:lpstr>I02</vt:lpstr>
      <vt:lpstr>I03</vt:lpstr>
      <vt:lpstr>I04</vt:lpstr>
      <vt:lpstr>I05</vt:lpstr>
      <vt:lpstr>I06.1+200 MIL HAB  LDF</vt:lpstr>
      <vt:lpstr>I06.2-200 MIL HAB LDF</vt:lpstr>
      <vt:lpstr>I07.1+200 MIL HAB LDF</vt:lpstr>
      <vt:lpstr>I07.2-200 MIL HAB LDF</vt:lpstr>
      <vt:lpstr>Consideraciones!Área_de_impresión</vt:lpstr>
      <vt:lpstr>'I01'!Área_de_impresión</vt:lpstr>
      <vt:lpstr>'I02'!Área_de_impresión</vt:lpstr>
      <vt:lpstr>'I03'!Área_de_impresión</vt:lpstr>
      <vt:lpstr>'I04'!Área_de_impresión</vt:lpstr>
      <vt:lpstr>'I05'!Área_de_impresión</vt:lpstr>
      <vt:lpstr>Consideraciones!Títulos_a_imprimir</vt:lpstr>
      <vt:lpstr>'I01'!Títulos_a_imprimir</vt:lpstr>
      <vt:lpstr>'I02'!Títulos_a_imprimir</vt:lpstr>
      <vt:lpstr>'I03'!Títulos_a_imprimir</vt:lpstr>
      <vt:lpstr>'I04'!Títulos_a_imprimir</vt:lpstr>
      <vt:lpstr>'I05'!Títulos_a_imprimir</vt:lpstr>
      <vt:lpstr>'I06.1+200 MIL HAB  LDF'!Títulos_a_imprimir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REMIGIO MENDEZ</cp:lastModifiedBy>
  <cp:lastPrinted>2025-09-27T02:14:31Z</cp:lastPrinted>
  <dcterms:created xsi:type="dcterms:W3CDTF">2022-08-23T19:55:29Z</dcterms:created>
  <dcterms:modified xsi:type="dcterms:W3CDTF">2025-09-27T02:18:35Z</dcterms:modified>
</cp:coreProperties>
</file>